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F19" i="1" s="1"/>
  <c r="I16" i="1"/>
  <c r="D15" i="1" s="1"/>
  <c r="D16" i="1" l="1"/>
  <c r="E18" i="1"/>
  <c r="F20" i="1"/>
  <c r="C15" i="1"/>
  <c r="D17" i="1"/>
  <c r="E19" i="1"/>
  <c r="C16" i="1"/>
  <c r="D18" i="1"/>
  <c r="E20" i="1"/>
  <c r="C17" i="1"/>
  <c r="D19" i="1"/>
  <c r="F15" i="1"/>
  <c r="C18" i="1"/>
  <c r="D20" i="1"/>
  <c r="F16" i="1"/>
  <c r="C19" i="1"/>
  <c r="E15" i="1"/>
  <c r="F17" i="1"/>
  <c r="C20" i="1"/>
  <c r="E16" i="1"/>
  <c r="F18" i="1"/>
  <c r="E17" i="1"/>
</calcChain>
</file>

<file path=xl/sharedStrings.xml><?xml version="1.0" encoding="utf-8"?>
<sst xmlns="http://schemas.openxmlformats.org/spreadsheetml/2006/main" count="45" uniqueCount="30">
  <si>
    <t>№ пункту</t>
  </si>
  <si>
    <t>Опорні пункти</t>
  </si>
  <si>
    <t>Репери</t>
  </si>
  <si>
    <t>п.п.1</t>
  </si>
  <si>
    <t>п.п.2</t>
  </si>
  <si>
    <t>р.п.3</t>
  </si>
  <si>
    <t>р.п.4</t>
  </si>
  <si>
    <t>р.п.5</t>
  </si>
  <si>
    <t>р.п.6</t>
  </si>
  <si>
    <t>X, м</t>
  </si>
  <si>
    <t>Y, м</t>
  </si>
  <si>
    <t>Z , м</t>
  </si>
  <si>
    <t>Z зем.пов., м</t>
  </si>
  <si>
    <t>Nx,y=100*n+3*m</t>
  </si>
  <si>
    <t>Nz=n+m</t>
  </si>
  <si>
    <r>
      <t>Вихідні дані для координат</t>
    </r>
    <r>
      <rPr>
        <b/>
        <sz val="11"/>
        <color theme="1"/>
        <rFont val="Calibri"/>
        <family val="2"/>
        <charset val="204"/>
        <scheme val="minor"/>
      </rPr>
      <t xml:space="preserve"> Z</t>
    </r>
    <r>
      <rPr>
        <sz val="11"/>
        <color theme="1"/>
        <rFont val="Calibri"/>
        <family val="2"/>
        <scheme val="minor"/>
      </rPr>
      <t xml:space="preserve"> та </t>
    </r>
    <r>
      <rPr>
        <b/>
        <sz val="11"/>
        <color theme="1"/>
        <rFont val="Calibri"/>
        <family val="2"/>
        <charset val="204"/>
        <scheme val="minor"/>
      </rPr>
      <t>Z зем.пов.</t>
    </r>
    <r>
      <rPr>
        <sz val="11"/>
        <color theme="1"/>
        <rFont val="Calibri"/>
        <family val="2"/>
        <scheme val="minor"/>
      </rPr>
      <t xml:space="preserve"> визначаються за формулою</t>
    </r>
  </si>
  <si>
    <r>
      <rPr>
        <b/>
        <sz val="11"/>
        <color theme="1"/>
        <rFont val="Calibri"/>
        <family val="2"/>
        <charset val="204"/>
        <scheme val="minor"/>
      </rPr>
      <t>Nz</t>
    </r>
    <r>
      <rPr>
        <sz val="11"/>
        <color theme="1"/>
        <rFont val="Calibri"/>
        <family val="2"/>
        <scheme val="minor"/>
      </rPr>
      <t xml:space="preserve"> -число, яке потрібно додати до координати </t>
    </r>
    <r>
      <rPr>
        <b/>
        <sz val="11"/>
        <color theme="1"/>
        <rFont val="Calibri"/>
        <family val="2"/>
        <charset val="204"/>
        <scheme val="minor"/>
      </rPr>
      <t>Z</t>
    </r>
    <r>
      <rPr>
        <sz val="11"/>
        <color theme="1"/>
        <rFont val="Calibri"/>
        <family val="2"/>
        <scheme val="minor"/>
      </rPr>
      <t xml:space="preserve"> та </t>
    </r>
    <r>
      <rPr>
        <b/>
        <sz val="11"/>
        <color theme="1"/>
        <rFont val="Calibri"/>
        <family val="2"/>
        <charset val="204"/>
        <scheme val="minor"/>
      </rPr>
      <t>Z зем.пов.</t>
    </r>
  </si>
  <si>
    <r>
      <t xml:space="preserve">Вихідні дані для координат </t>
    </r>
    <r>
      <rPr>
        <b/>
        <sz val="11"/>
        <color theme="1"/>
        <rFont val="Calibri"/>
        <family val="2"/>
        <charset val="204"/>
        <scheme val="minor"/>
      </rPr>
      <t xml:space="preserve">Х </t>
    </r>
    <r>
      <rPr>
        <sz val="11"/>
        <color theme="1"/>
        <rFont val="Calibri"/>
        <family val="2"/>
        <charset val="204"/>
        <scheme val="minor"/>
      </rPr>
      <t>та</t>
    </r>
    <r>
      <rPr>
        <b/>
        <sz val="11"/>
        <color theme="1"/>
        <rFont val="Calibri"/>
        <family val="2"/>
        <charset val="204"/>
        <scheme val="minor"/>
      </rPr>
      <t xml:space="preserve"> Y</t>
    </r>
    <r>
      <rPr>
        <sz val="11"/>
        <color theme="1"/>
        <rFont val="Calibri"/>
        <family val="2"/>
        <scheme val="minor"/>
      </rPr>
      <t xml:space="preserve"> визначаються за формулою</t>
    </r>
  </si>
  <si>
    <r>
      <rPr>
        <b/>
        <sz val="11"/>
        <color theme="1"/>
        <rFont val="Calibri"/>
        <family val="2"/>
        <charset val="204"/>
        <scheme val="minor"/>
      </rPr>
      <t>Nx,y</t>
    </r>
    <r>
      <rPr>
        <sz val="11"/>
        <color theme="1"/>
        <rFont val="Calibri"/>
        <family val="2"/>
        <scheme val="minor"/>
      </rPr>
      <t xml:space="preserve"> -число, яке потрібно додати до кожної з координат</t>
    </r>
    <r>
      <rPr>
        <b/>
        <sz val="11"/>
        <color theme="1"/>
        <rFont val="Calibri"/>
        <family val="2"/>
        <charset val="204"/>
        <scheme val="minor"/>
      </rPr>
      <t xml:space="preserve"> Х</t>
    </r>
    <r>
      <rPr>
        <sz val="11"/>
        <color theme="1"/>
        <rFont val="Calibri"/>
        <family val="2"/>
        <scheme val="minor"/>
      </rPr>
      <t xml:space="preserve"> та </t>
    </r>
    <r>
      <rPr>
        <b/>
        <sz val="11"/>
        <color theme="1"/>
        <rFont val="Calibri"/>
        <family val="2"/>
        <charset val="204"/>
        <scheme val="minor"/>
      </rPr>
      <t>Y</t>
    </r>
  </si>
  <si>
    <t>Тип пункту</t>
  </si>
  <si>
    <t>n</t>
  </si>
  <si>
    <t>m</t>
  </si>
  <si>
    <t>Nx,y</t>
  </si>
  <si>
    <t>Nz</t>
  </si>
  <si>
    <r>
      <rPr>
        <b/>
        <sz val="11"/>
        <color theme="1"/>
        <rFont val="Calibri"/>
        <family val="2"/>
        <charset val="204"/>
        <scheme val="minor"/>
      </rPr>
      <t>n</t>
    </r>
    <r>
      <rPr>
        <sz val="11"/>
        <color theme="1"/>
        <rFont val="Calibri"/>
        <family val="2"/>
        <scheme val="minor"/>
      </rPr>
      <t xml:space="preserve"> - передостання цифра студенського квитка</t>
    </r>
  </si>
  <si>
    <r>
      <rPr>
        <b/>
        <sz val="11"/>
        <color theme="1"/>
        <rFont val="Calibri"/>
        <family val="2"/>
        <charset val="204"/>
        <scheme val="minor"/>
      </rPr>
      <t>m</t>
    </r>
    <r>
      <rPr>
        <sz val="11"/>
        <color theme="1"/>
        <rFont val="Calibri"/>
        <family val="2"/>
        <scheme val="minor"/>
      </rPr>
      <t xml:space="preserve"> - остання цифра студенського квитка</t>
    </r>
  </si>
  <si>
    <r>
      <rPr>
        <b/>
        <sz val="11"/>
        <color theme="1"/>
        <rFont val="Calibri"/>
        <family val="2"/>
        <charset val="204"/>
        <scheme val="minor"/>
      </rPr>
      <t>m</t>
    </r>
    <r>
      <rPr>
        <sz val="11"/>
        <color theme="1"/>
        <rFont val="Calibri"/>
        <family val="2"/>
        <scheme val="minor"/>
      </rPr>
      <t xml:space="preserve"> -  остання цифра студенського квитка</t>
    </r>
  </si>
  <si>
    <t>Вихідні дані для побудови маркшейдерської опорної мережі ЗАГАЛЬНІ</t>
  </si>
  <si>
    <t>Вихідні дані для побудови маркшейдерської опорної мережі ЗА ВАРІАНТОМ</t>
  </si>
  <si>
    <t>Розрахунок варіанту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</si>
</sst>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6" xfId="0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3" fillId="4" borderId="5" xfId="0" applyFont="1" applyFill="1" applyBorder="1"/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5" borderId="1" xfId="0" applyFont="1" applyFill="1" applyBorder="1"/>
    <xf numFmtId="0" fontId="3" fillId="6" borderId="1" xfId="0" applyFont="1" applyFill="1" applyBorder="1"/>
    <xf numFmtId="0" fontId="3" fillId="6" borderId="8" xfId="0" applyFont="1" applyFill="1" applyBorder="1"/>
    <xf numFmtId="0" fontId="0" fillId="0" borderId="0" xfId="0" applyFill="1" applyBorder="1" applyAlignment="1"/>
    <xf numFmtId="0" fontId="0" fillId="0" borderId="4" xfId="0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3" fillId="7" borderId="2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I14" sqref="I14:I15"/>
    </sheetView>
  </sheetViews>
  <sheetFormatPr defaultRowHeight="14.4" x14ac:dyDescent="0.3"/>
  <cols>
    <col min="1" max="1" width="11.77734375" customWidth="1"/>
    <col min="3" max="3" width="17.88671875" customWidth="1"/>
    <col min="4" max="4" width="18" customWidth="1"/>
    <col min="5" max="5" width="12.5546875" customWidth="1"/>
    <col min="6" max="6" width="13.109375" customWidth="1"/>
    <col min="9" max="9" width="11" customWidth="1"/>
  </cols>
  <sheetData>
    <row r="1" spans="1:14" x14ac:dyDescent="0.3">
      <c r="A1" s="33" t="s">
        <v>27</v>
      </c>
      <c r="B1" s="34"/>
      <c r="C1" s="34"/>
      <c r="D1" s="34"/>
      <c r="E1" s="34"/>
      <c r="F1" s="35"/>
      <c r="H1" s="36" t="s">
        <v>17</v>
      </c>
      <c r="I1" s="37"/>
      <c r="J1" s="37"/>
      <c r="K1" s="37"/>
      <c r="L1" s="37"/>
      <c r="M1" s="37"/>
      <c r="N1" s="38"/>
    </row>
    <row r="2" spans="1:14" x14ac:dyDescent="0.3">
      <c r="A2" s="7" t="s">
        <v>19</v>
      </c>
      <c r="B2" s="8" t="s">
        <v>0</v>
      </c>
      <c r="C2" s="9" t="s">
        <v>9</v>
      </c>
      <c r="D2" s="9" t="s">
        <v>10</v>
      </c>
      <c r="E2" s="10" t="s">
        <v>11</v>
      </c>
      <c r="F2" s="11" t="s">
        <v>12</v>
      </c>
      <c r="H2" s="24" t="s">
        <v>13</v>
      </c>
      <c r="I2" s="25"/>
      <c r="J2" s="25"/>
      <c r="K2" s="25"/>
      <c r="L2" s="25"/>
      <c r="M2" s="25"/>
      <c r="N2" s="26"/>
    </row>
    <row r="3" spans="1:14" x14ac:dyDescent="0.3">
      <c r="A3" s="30" t="s">
        <v>1</v>
      </c>
      <c r="B3" s="12" t="s">
        <v>3</v>
      </c>
      <c r="C3" s="2">
        <v>5609217.2089999998</v>
      </c>
      <c r="D3" s="1">
        <v>2203681.3764</v>
      </c>
      <c r="E3" s="1">
        <v>185.47</v>
      </c>
      <c r="F3" s="3">
        <v>185.56</v>
      </c>
      <c r="H3" s="27" t="s">
        <v>18</v>
      </c>
      <c r="I3" s="28"/>
      <c r="J3" s="28"/>
      <c r="K3" s="28"/>
      <c r="L3" s="28"/>
      <c r="M3" s="28"/>
      <c r="N3" s="29"/>
    </row>
    <row r="4" spans="1:14" x14ac:dyDescent="0.3">
      <c r="A4" s="30"/>
      <c r="B4" s="12" t="s">
        <v>4</v>
      </c>
      <c r="C4" s="2">
        <v>5609488.8200000003</v>
      </c>
      <c r="D4" s="1">
        <v>2203788.8319999999</v>
      </c>
      <c r="E4" s="1">
        <v>185.95</v>
      </c>
      <c r="F4" s="3">
        <v>186.07</v>
      </c>
      <c r="H4" s="27" t="s">
        <v>24</v>
      </c>
      <c r="I4" s="28"/>
      <c r="J4" s="28"/>
      <c r="K4" s="28"/>
      <c r="L4" s="28"/>
      <c r="M4" s="28"/>
      <c r="N4" s="29"/>
    </row>
    <row r="5" spans="1:14" ht="15" thickBot="1" x14ac:dyDescent="0.35">
      <c r="A5" s="31" t="s">
        <v>2</v>
      </c>
      <c r="B5" s="13" t="s">
        <v>5</v>
      </c>
      <c r="C5" s="2">
        <v>5609540.6160000004</v>
      </c>
      <c r="D5" s="1">
        <v>2203974.6680000001</v>
      </c>
      <c r="E5" s="1">
        <v>186.21</v>
      </c>
      <c r="F5" s="3">
        <v>186.25</v>
      </c>
      <c r="H5" s="42" t="s">
        <v>25</v>
      </c>
      <c r="I5" s="43"/>
      <c r="J5" s="43"/>
      <c r="K5" s="43"/>
      <c r="L5" s="43"/>
      <c r="M5" s="43"/>
      <c r="N5" s="44"/>
    </row>
    <row r="6" spans="1:14" ht="15" thickBot="1" x14ac:dyDescent="0.35">
      <c r="A6" s="31"/>
      <c r="B6" s="13" t="s">
        <v>6</v>
      </c>
      <c r="C6" s="2">
        <v>5609442.0779999997</v>
      </c>
      <c r="D6" s="1">
        <v>2204142.8050000002</v>
      </c>
      <c r="E6" s="1">
        <v>186.15</v>
      </c>
      <c r="F6" s="3">
        <v>186.24</v>
      </c>
    </row>
    <row r="7" spans="1:14" x14ac:dyDescent="0.3">
      <c r="A7" s="31"/>
      <c r="B7" s="13" t="s">
        <v>7</v>
      </c>
      <c r="C7" s="2">
        <v>5609245.0010000002</v>
      </c>
      <c r="D7" s="1">
        <v>2204122.5780000002</v>
      </c>
      <c r="E7" s="1">
        <v>185.83</v>
      </c>
      <c r="F7" s="3">
        <v>185.88</v>
      </c>
      <c r="H7" s="39" t="s">
        <v>15</v>
      </c>
      <c r="I7" s="40"/>
      <c r="J7" s="40"/>
      <c r="K7" s="40"/>
      <c r="L7" s="40"/>
      <c r="M7" s="40"/>
      <c r="N7" s="41"/>
    </row>
    <row r="8" spans="1:14" ht="15" thickBot="1" x14ac:dyDescent="0.35">
      <c r="A8" s="32"/>
      <c r="B8" s="14" t="s">
        <v>8</v>
      </c>
      <c r="C8" s="5">
        <v>5609104.7740000002</v>
      </c>
      <c r="D8" s="5">
        <v>2203878.59</v>
      </c>
      <c r="E8" s="4">
        <v>185.54</v>
      </c>
      <c r="F8" s="6">
        <v>185.63</v>
      </c>
      <c r="H8" s="24" t="s">
        <v>14</v>
      </c>
      <c r="I8" s="25"/>
      <c r="J8" s="25"/>
      <c r="K8" s="25"/>
      <c r="L8" s="25"/>
      <c r="M8" s="25"/>
      <c r="N8" s="26"/>
    </row>
    <row r="9" spans="1:14" x14ac:dyDescent="0.3">
      <c r="H9" s="27" t="s">
        <v>16</v>
      </c>
      <c r="I9" s="28"/>
      <c r="J9" s="28"/>
      <c r="K9" s="28"/>
      <c r="L9" s="28"/>
      <c r="M9" s="28"/>
      <c r="N9" s="29"/>
    </row>
    <row r="10" spans="1:14" x14ac:dyDescent="0.3">
      <c r="H10" s="27" t="s">
        <v>24</v>
      </c>
      <c r="I10" s="28"/>
      <c r="J10" s="28"/>
      <c r="K10" s="28"/>
      <c r="L10" s="28"/>
      <c r="M10" s="28"/>
      <c r="N10" s="29"/>
    </row>
    <row r="11" spans="1:14" ht="15" thickBot="1" x14ac:dyDescent="0.35">
      <c r="H11" s="42" t="s">
        <v>26</v>
      </c>
      <c r="I11" s="43"/>
      <c r="J11" s="43"/>
      <c r="K11" s="43"/>
      <c r="L11" s="43"/>
      <c r="M11" s="43"/>
      <c r="N11" s="44"/>
    </row>
    <row r="12" spans="1:14" ht="15" thickBot="1" x14ac:dyDescent="0.35"/>
    <row r="13" spans="1:14" ht="15" thickBot="1" x14ac:dyDescent="0.35">
      <c r="A13" s="33" t="s">
        <v>28</v>
      </c>
      <c r="B13" s="34"/>
      <c r="C13" s="34"/>
      <c r="D13" s="34"/>
      <c r="E13" s="34"/>
      <c r="F13" s="35"/>
      <c r="H13" s="45" t="s">
        <v>29</v>
      </c>
      <c r="I13" s="46"/>
    </row>
    <row r="14" spans="1:14" x14ac:dyDescent="0.3">
      <c r="A14" s="7" t="s">
        <v>19</v>
      </c>
      <c r="B14" s="8" t="s">
        <v>0</v>
      </c>
      <c r="C14" s="9" t="s">
        <v>9</v>
      </c>
      <c r="D14" s="9" t="s">
        <v>10</v>
      </c>
      <c r="E14" s="10" t="s">
        <v>11</v>
      </c>
      <c r="F14" s="11" t="s">
        <v>12</v>
      </c>
      <c r="H14" s="20" t="s">
        <v>20</v>
      </c>
      <c r="I14" s="16">
        <v>0</v>
      </c>
    </row>
    <row r="15" spans="1:14" ht="15" thickBot="1" x14ac:dyDescent="0.35">
      <c r="A15" s="30" t="s">
        <v>1</v>
      </c>
      <c r="B15" s="12" t="s">
        <v>3</v>
      </c>
      <c r="C15" s="2">
        <f>5609217.209+$I$16</f>
        <v>5609217.2089999998</v>
      </c>
      <c r="D15" s="1">
        <f>2203681.3764+$I$16</f>
        <v>2203681.3764</v>
      </c>
      <c r="E15" s="1">
        <f>185.47+$I$17</f>
        <v>185.47</v>
      </c>
      <c r="F15" s="3">
        <f>185.56+$I$17</f>
        <v>185.56</v>
      </c>
      <c r="H15" s="21" t="s">
        <v>21</v>
      </c>
      <c r="I15" s="19">
        <v>0</v>
      </c>
      <c r="J15" s="15"/>
    </row>
    <row r="16" spans="1:14" x14ac:dyDescent="0.3">
      <c r="A16" s="30"/>
      <c r="B16" s="12" t="s">
        <v>4</v>
      </c>
      <c r="C16" s="2">
        <f>5609488.82+$I$16</f>
        <v>5609488.8200000003</v>
      </c>
      <c r="D16" s="1">
        <f>2203788.832+$I$16</f>
        <v>2203788.8319999999</v>
      </c>
      <c r="E16" s="1">
        <f>185.95+$I$17</f>
        <v>185.95</v>
      </c>
      <c r="F16" s="3">
        <f>186.07+$I$17</f>
        <v>186.07</v>
      </c>
      <c r="H16" s="22" t="s">
        <v>22</v>
      </c>
      <c r="I16" s="18">
        <f>100*I14+3*I15</f>
        <v>0</v>
      </c>
      <c r="J16" s="15"/>
    </row>
    <row r="17" spans="1:9" ht="15" thickBot="1" x14ac:dyDescent="0.35">
      <c r="A17" s="31" t="s">
        <v>2</v>
      </c>
      <c r="B17" s="13" t="s">
        <v>5</v>
      </c>
      <c r="C17" s="2">
        <f>5609540.616+$I$16</f>
        <v>5609540.6160000004</v>
      </c>
      <c r="D17" s="1">
        <f>2203974.668+$I$16</f>
        <v>2203974.6680000001</v>
      </c>
      <c r="E17" s="1">
        <f>186.21+$I$17</f>
        <v>186.21</v>
      </c>
      <c r="F17" s="3">
        <f>186.25+$I$17</f>
        <v>186.25</v>
      </c>
      <c r="H17" s="23" t="s">
        <v>23</v>
      </c>
      <c r="I17" s="17">
        <f>I14+I15</f>
        <v>0</v>
      </c>
    </row>
    <row r="18" spans="1:9" x14ac:dyDescent="0.3">
      <c r="A18" s="31"/>
      <c r="B18" s="13" t="s">
        <v>6</v>
      </c>
      <c r="C18" s="2">
        <f>5609442.078+$I$16</f>
        <v>5609442.0779999997</v>
      </c>
      <c r="D18" s="1">
        <f>2204142.805+$I$16</f>
        <v>2204142.8050000002</v>
      </c>
      <c r="E18" s="1">
        <f>186.15+$I$17</f>
        <v>186.15</v>
      </c>
      <c r="F18" s="3">
        <f>186.24+$I$17</f>
        <v>186.24</v>
      </c>
    </row>
    <row r="19" spans="1:9" x14ac:dyDescent="0.3">
      <c r="A19" s="31"/>
      <c r="B19" s="13" t="s">
        <v>7</v>
      </c>
      <c r="C19" s="2">
        <f>5609245.001+$I$16</f>
        <v>5609245.0010000002</v>
      </c>
      <c r="D19" s="1">
        <f>2204122.578+$I$16</f>
        <v>2204122.5780000002</v>
      </c>
      <c r="E19" s="1">
        <f>185.83+$I$17</f>
        <v>185.83</v>
      </c>
      <c r="F19" s="3">
        <f>185.88+$I$17</f>
        <v>185.88</v>
      </c>
    </row>
    <row r="20" spans="1:9" ht="15" thickBot="1" x14ac:dyDescent="0.35">
      <c r="A20" s="32"/>
      <c r="B20" s="14" t="s">
        <v>8</v>
      </c>
      <c r="C20" s="5">
        <f>5609104.774+$I$16</f>
        <v>5609104.7740000002</v>
      </c>
      <c r="D20" s="5">
        <f>2203878.59+$I$16</f>
        <v>2203878.59</v>
      </c>
      <c r="E20" s="4">
        <f>185.54+$I$17</f>
        <v>185.54</v>
      </c>
      <c r="F20" s="6">
        <f>185.63+$I$17</f>
        <v>185.63</v>
      </c>
    </row>
  </sheetData>
  <mergeCells count="17">
    <mergeCell ref="A13:F13"/>
    <mergeCell ref="A15:A16"/>
    <mergeCell ref="A17:A20"/>
    <mergeCell ref="H13:I13"/>
    <mergeCell ref="H10:N10"/>
    <mergeCell ref="H11:N11"/>
    <mergeCell ref="H8:N8"/>
    <mergeCell ref="H9:N9"/>
    <mergeCell ref="A3:A4"/>
    <mergeCell ref="A5:A8"/>
    <mergeCell ref="A1:F1"/>
    <mergeCell ref="H1:N1"/>
    <mergeCell ref="H7:N7"/>
    <mergeCell ref="H2:N2"/>
    <mergeCell ref="H3:N3"/>
    <mergeCell ref="H4:N4"/>
    <mergeCell ref="H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2024-11-19T15:56:08Z</dcterms:modified>
</cp:coreProperties>
</file>