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C32" i="2" l="1"/>
  <c r="D12" i="2"/>
  <c r="D11" i="2"/>
  <c r="D10" i="2"/>
  <c r="D9" i="2"/>
  <c r="D8" i="2"/>
  <c r="D7" i="2"/>
  <c r="B25" i="2"/>
  <c r="B34" i="2" s="1"/>
  <c r="D20" i="2" l="1"/>
  <c r="E17" i="2"/>
  <c r="F17" i="2" s="1"/>
  <c r="G17" i="2" s="1"/>
  <c r="H17" i="2" s="1"/>
  <c r="I17" i="2" s="1"/>
  <c r="J17" i="2" s="1"/>
  <c r="K17" i="2" s="1"/>
  <c r="L17" i="2" s="1"/>
  <c r="M17" i="2" s="1"/>
  <c r="E19" i="2" l="1"/>
  <c r="F19" i="2" s="1"/>
  <c r="G19" i="2" s="1"/>
  <c r="H19" i="2" s="1"/>
  <c r="I19" i="2" s="1"/>
  <c r="J19" i="2" s="1"/>
  <c r="K19" i="2" s="1"/>
  <c r="L19" i="2" s="1"/>
  <c r="M19" i="2" s="1"/>
  <c r="E18" i="2"/>
  <c r="F18" i="2" s="1"/>
  <c r="G18" i="2" s="1"/>
  <c r="H18" i="2" s="1"/>
  <c r="I18" i="2" s="1"/>
  <c r="J18" i="2" s="1"/>
  <c r="K18" i="2" s="1"/>
  <c r="L18" i="2" s="1"/>
  <c r="M18" i="2" s="1"/>
  <c r="C15" i="2"/>
  <c r="C21" i="2" s="1"/>
  <c r="E12" i="2"/>
  <c r="F12" i="2" s="1"/>
  <c r="G12" i="2" s="1"/>
  <c r="H12" i="2" s="1"/>
  <c r="I12" i="2" s="1"/>
  <c r="J12" i="2" s="1"/>
  <c r="K12" i="2" s="1"/>
  <c r="L12" i="2" s="1"/>
  <c r="M12" i="2" s="1"/>
  <c r="E11" i="2"/>
  <c r="F11" i="2" s="1"/>
  <c r="G11" i="2" s="1"/>
  <c r="H11" i="2" s="1"/>
  <c r="I11" i="2" s="1"/>
  <c r="J11" i="2" s="1"/>
  <c r="K11" i="2" s="1"/>
  <c r="L11" i="2" s="1"/>
  <c r="M11" i="2" s="1"/>
  <c r="E10" i="2"/>
  <c r="F10" i="2" s="1"/>
  <c r="G10" i="2" s="1"/>
  <c r="H10" i="2" s="1"/>
  <c r="I10" i="2" s="1"/>
  <c r="J10" i="2" s="1"/>
  <c r="K10" i="2" s="1"/>
  <c r="L10" i="2" s="1"/>
  <c r="M10" i="2" s="1"/>
  <c r="E9" i="2"/>
  <c r="F9" i="2" s="1"/>
  <c r="G9" i="2" s="1"/>
  <c r="H9" i="2" s="1"/>
  <c r="I9" i="2" s="1"/>
  <c r="J9" i="2" s="1"/>
  <c r="K9" i="2" s="1"/>
  <c r="L9" i="2" s="1"/>
  <c r="M9" i="2" s="1"/>
  <c r="E8" i="2"/>
  <c r="F8" i="2" s="1"/>
  <c r="G8" i="2" s="1"/>
  <c r="H8" i="2" s="1"/>
  <c r="I8" i="2" s="1"/>
  <c r="J8" i="2" s="1"/>
  <c r="K8" i="2" s="1"/>
  <c r="L8" i="2" s="1"/>
  <c r="M8" i="2" s="1"/>
  <c r="E7" i="2"/>
  <c r="F7" i="2" s="1"/>
  <c r="D15" i="2" l="1"/>
  <c r="G7" i="2"/>
  <c r="F15" i="2"/>
  <c r="E15" i="2"/>
  <c r="M20" i="2"/>
  <c r="I20" i="2"/>
  <c r="L20" i="2"/>
  <c r="G20" i="2"/>
  <c r="F20" i="2"/>
  <c r="K20" i="2"/>
  <c r="J20" i="2"/>
  <c r="E20" i="2"/>
  <c r="H20" i="2"/>
  <c r="D21" i="2" l="1"/>
  <c r="H7" i="2"/>
  <c r="G15" i="2"/>
  <c r="E21" i="2" l="1"/>
  <c r="F21" i="2" s="1"/>
  <c r="G21" i="2" s="1"/>
  <c r="H21" i="2" s="1"/>
  <c r="I21" i="2" s="1"/>
  <c r="J21" i="2" s="1"/>
  <c r="K21" i="2" s="1"/>
  <c r="L21" i="2" s="1"/>
  <c r="M21" i="2" s="1"/>
  <c r="I7" i="2"/>
  <c r="H15" i="2"/>
  <c r="C22" i="2" l="1"/>
  <c r="C33" i="2" s="1"/>
  <c r="C23" i="2"/>
  <c r="J7" i="2"/>
  <c r="I15" i="2"/>
  <c r="C25" i="2" l="1"/>
  <c r="K7" i="2"/>
  <c r="J15" i="2"/>
  <c r="L7" i="2" l="1"/>
  <c r="K15" i="2"/>
  <c r="M7" i="2" l="1"/>
  <c r="M15" i="2" s="1"/>
  <c r="L15" i="2"/>
</calcChain>
</file>

<file path=xl/sharedStrings.xml><?xml version="1.0" encoding="utf-8"?>
<sst xmlns="http://schemas.openxmlformats.org/spreadsheetml/2006/main" count="80" uniqueCount="70">
  <si>
    <t>ЗМІННІ ТА ПРИПУЩЕННЯ</t>
  </si>
  <si>
    <t>Вартість капіталу</t>
  </si>
  <si>
    <t>Лікарняні операції</t>
  </si>
  <si>
    <t>Процедури</t>
  </si>
  <si>
    <t>Економія на ліках (/випадок)</t>
  </si>
  <si>
    <t>Витрати</t>
  </si>
  <si>
    <t xml:space="preserve">Фінансування </t>
  </si>
  <si>
    <t>%</t>
  </si>
  <si>
    <t>дол</t>
  </si>
  <si>
    <t>дол.</t>
  </si>
  <si>
    <t>Вигоди</t>
  </si>
  <si>
    <t>Витрати на:</t>
  </si>
  <si>
    <t>Дохід лікарні</t>
  </si>
  <si>
    <t>од.</t>
  </si>
  <si>
    <t>дохід операційних залів, Rev (% від загальної суми)</t>
  </si>
  <si>
    <t>Операційні зали</t>
  </si>
  <si>
    <t>Кількість офісних приміщень</t>
  </si>
  <si>
    <t>Люди, яких треба навчати працювати з ІС</t>
  </si>
  <si>
    <t>Переваги ІС:</t>
  </si>
  <si>
    <t>Інші заощадження на ведення операційної справи(/випадок)</t>
  </si>
  <si>
    <t>Збільшення відшкодування операційних витрат від впровадження ІС</t>
  </si>
  <si>
    <t>Офісна робоча станція на 1 робоче місце</t>
  </si>
  <si>
    <t>Вартість робочого місця в операційній, в т.ч.:</t>
  </si>
  <si>
    <t>Вартість програмного забезпечення на 1 робоче місце (/робоча станція)</t>
  </si>
  <si>
    <t>Вартість зміни інфраструктури (кабель</t>
  </si>
  <si>
    <t xml:space="preserve"> % від вартості інвестицій</t>
  </si>
  <si>
    <t>Експлуатація та обслуговування апаратного та ПЗ  ІС (в рік)</t>
  </si>
  <si>
    <t>Консультаційні послуги для впровадження ІС</t>
  </si>
  <si>
    <t>% від вартості ПЗ</t>
  </si>
  <si>
    <t xml:space="preserve">Вартість начання ІС на 1 людину </t>
  </si>
  <si>
    <t xml:space="preserve">Вартість сервера </t>
  </si>
  <si>
    <t>од.вим.</t>
  </si>
  <si>
    <t xml:space="preserve">значення </t>
  </si>
  <si>
    <t>1. операційні робочі станції</t>
  </si>
  <si>
    <t>3. Офісні робочі станції</t>
  </si>
  <si>
    <t>4. Офісне програмне забезпечення</t>
  </si>
  <si>
    <t>5. Інфраструктура</t>
  </si>
  <si>
    <t>6. Сервер</t>
  </si>
  <si>
    <t>7. Консультації та інтеграція</t>
  </si>
  <si>
    <t>8. Навчання</t>
  </si>
  <si>
    <t>експлуатація та обслуг. Роб.станції в операц.залі в рік</t>
  </si>
  <si>
    <t>1 рік</t>
  </si>
  <si>
    <t>2 рік</t>
  </si>
  <si>
    <t>3 рік</t>
  </si>
  <si>
    <t>4 рік</t>
  </si>
  <si>
    <t>5 рік</t>
  </si>
  <si>
    <t>6 рік</t>
  </si>
  <si>
    <t>7 рік</t>
  </si>
  <si>
    <t>8 рік</t>
  </si>
  <si>
    <t>9 рік</t>
  </si>
  <si>
    <t>10 рік</t>
  </si>
  <si>
    <t>2. програмне забезпечення для операційної</t>
  </si>
  <si>
    <t xml:space="preserve"> 1 робоче місце в операційній залі</t>
  </si>
  <si>
    <t>Розрахунок</t>
  </si>
  <si>
    <t>9. Економія на витратах на ліки</t>
  </si>
  <si>
    <t>10. Інші заощадження</t>
  </si>
  <si>
    <t>11. Збільшення відшкодування</t>
  </si>
  <si>
    <t>12. Загальна сума прибутків</t>
  </si>
  <si>
    <t>13. ПРОЕКТ ГРОШОВОГО ПОТОКУ</t>
  </si>
  <si>
    <t>14. NPV</t>
  </si>
  <si>
    <t>вхідні інвестиціії</t>
  </si>
  <si>
    <t>0 рік</t>
  </si>
  <si>
    <t>8а) Загальні витрати</t>
  </si>
  <si>
    <t>15. IRR</t>
  </si>
  <si>
    <t xml:space="preserve">16. Чутливість проекту </t>
  </si>
  <si>
    <t>на основі NPV</t>
  </si>
  <si>
    <t>16.1)</t>
  </si>
  <si>
    <t>16.2)</t>
  </si>
  <si>
    <t>Дві змінні впливу на NPV: експ.та обсл. ПЗ та вартість каптіалу</t>
  </si>
  <si>
    <t>вартість капіталу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</si>
</sst>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0">
    <xf numFmtId="0" fontId="1" fillId="0" borderId="0" xfId="0" applyNumberFormat="1" applyFont="1" applyFill="1" applyBorder="1" applyAlignment="1" applyProtection="1">
      <alignment vertical="top"/>
    </xf>
    <xf numFmtId="165" fontId="1" fillId="0" borderId="0" xfId="0" applyNumberFormat="1" applyFont="1" applyFill="1" applyBorder="1" applyAlignment="1" applyProtection="1">
      <alignment vertical="top" wrapText="1"/>
    </xf>
    <xf numFmtId="165" fontId="2" fillId="0" borderId="0" xfId="0" applyNumberFormat="1" applyFont="1" applyFill="1" applyBorder="1" applyAlignment="1" applyProtection="1">
      <alignment vertical="top" wrapText="1"/>
    </xf>
    <xf numFmtId="165" fontId="3" fillId="0" borderId="0" xfId="0" applyNumberFormat="1" applyFont="1" applyFill="1" applyBorder="1" applyAlignment="1" applyProtection="1">
      <alignment vertical="top" wrapText="1"/>
    </xf>
    <xf numFmtId="165" fontId="4" fillId="0" borderId="0" xfId="0" applyNumberFormat="1" applyFont="1" applyFill="1" applyBorder="1" applyAlignment="1" applyProtection="1">
      <alignment vertical="top" wrapText="1"/>
    </xf>
    <xf numFmtId="164" fontId="1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165" fontId="1" fillId="0" borderId="1" xfId="0" applyNumberFormat="1" applyFont="1" applyFill="1" applyBorder="1" applyAlignment="1" applyProtection="1">
      <alignment vertical="top" wrapText="1"/>
    </xf>
    <xf numFmtId="164" fontId="1" fillId="0" borderId="1" xfId="0" applyNumberFormat="1" applyFont="1" applyFill="1" applyBorder="1" applyAlignment="1" applyProtection="1">
      <alignment vertical="top" wrapText="1"/>
    </xf>
    <xf numFmtId="165" fontId="4" fillId="0" borderId="1" xfId="0" applyNumberFormat="1" applyFont="1" applyFill="1" applyBorder="1" applyAlignment="1" applyProtection="1">
      <alignment vertical="top" wrapText="1"/>
    </xf>
    <xf numFmtId="165" fontId="5" fillId="0" borderId="1" xfId="0" applyNumberFormat="1" applyFont="1" applyFill="1" applyBorder="1" applyAlignment="1" applyProtection="1">
      <alignment vertical="top" wrapText="1"/>
    </xf>
    <xf numFmtId="165" fontId="3" fillId="0" borderId="1" xfId="0" applyNumberFormat="1" applyFont="1" applyFill="1" applyBorder="1" applyAlignment="1" applyProtection="1">
      <alignment vertical="top" wrapText="1"/>
    </xf>
    <xf numFmtId="165" fontId="2" fillId="0" borderId="1" xfId="0" applyNumberFormat="1" applyFont="1" applyFill="1" applyBorder="1" applyAlignment="1" applyProtection="1">
      <alignment vertical="top" wrapText="1"/>
    </xf>
    <xf numFmtId="165" fontId="3" fillId="3" borderId="1" xfId="0" applyNumberFormat="1" applyFont="1" applyFill="1" applyBorder="1" applyAlignment="1" applyProtection="1">
      <alignment vertical="top" wrapText="1"/>
    </xf>
    <xf numFmtId="165" fontId="1" fillId="3" borderId="1" xfId="0" applyNumberFormat="1" applyFont="1" applyFill="1" applyBorder="1" applyAlignment="1" applyProtection="1">
      <alignment vertical="top" wrapText="1"/>
    </xf>
    <xf numFmtId="165" fontId="1" fillId="2" borderId="1" xfId="0" applyNumberFormat="1" applyFont="1" applyFill="1" applyBorder="1" applyAlignment="1" applyProtection="1">
      <alignment vertical="top" wrapText="1"/>
    </xf>
    <xf numFmtId="165" fontId="0" fillId="0" borderId="1" xfId="0" applyNumberFormat="1" applyFont="1" applyFill="1" applyBorder="1" applyAlignment="1" applyProtection="1">
      <alignment vertical="top" wrapText="1"/>
    </xf>
    <xf numFmtId="165" fontId="3" fillId="2" borderId="1" xfId="0" applyNumberFormat="1" applyFont="1" applyFill="1" applyBorder="1" applyAlignment="1" applyProtection="1">
      <alignment vertical="top" wrapText="1"/>
    </xf>
    <xf numFmtId="165" fontId="4" fillId="2" borderId="1" xfId="0" applyNumberFormat="1" applyFont="1" applyFill="1" applyBorder="1" applyAlignment="1" applyProtection="1">
      <alignment vertical="top" wrapText="1"/>
    </xf>
    <xf numFmtId="165" fontId="5" fillId="2" borderId="1" xfId="0" applyNumberFormat="1" applyFont="1" applyFill="1" applyBorder="1" applyAlignment="1" applyProtection="1">
      <alignment vertical="top" wrapText="1"/>
    </xf>
    <xf numFmtId="9" fontId="1" fillId="0" borderId="1" xfId="0" applyNumberFormat="1" applyFont="1" applyFill="1" applyBorder="1" applyAlignment="1" applyProtection="1">
      <alignment vertical="top" wrapText="1"/>
    </xf>
    <xf numFmtId="165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165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165" fontId="1" fillId="4" borderId="1" xfId="0" applyNumberFormat="1" applyFont="1" applyFill="1" applyBorder="1" applyAlignment="1" applyProtection="1">
      <alignment vertical="top" wrapText="1"/>
    </xf>
    <xf numFmtId="165" fontId="4" fillId="2" borderId="0" xfId="0" applyNumberFormat="1" applyFont="1" applyFill="1" applyBorder="1" applyAlignment="1" applyProtection="1">
      <alignment vertical="top" wrapText="1"/>
    </xf>
    <xf numFmtId="165" fontId="1" fillId="2" borderId="0" xfId="0" applyNumberFormat="1" applyFont="1" applyFill="1" applyBorder="1" applyAlignment="1" applyProtection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8"/>
  <sheetViews>
    <sheetView tabSelected="1" topLeftCell="A7" workbookViewId="0">
      <selection activeCell="F16" sqref="F16"/>
    </sheetView>
  </sheetViews>
  <sheetFormatPr defaultColWidth="9.140625" defaultRowHeight="12.75" x14ac:dyDescent="0.2"/>
  <cols>
    <col min="1" max="1" width="9.140625" style="1"/>
    <col min="2" max="2" width="32.5703125" style="1" customWidth="1"/>
    <col min="3" max="3" width="12.42578125" style="1" customWidth="1"/>
    <col min="4" max="11" width="11" style="1" customWidth="1"/>
    <col min="12" max="12" width="9.85546875" style="1" customWidth="1"/>
    <col min="13" max="13" width="11.5703125" style="1" customWidth="1"/>
    <col min="14" max="14" width="4.42578125" style="1" customWidth="1"/>
    <col min="15" max="15" width="4.140625" style="1" customWidth="1"/>
    <col min="16" max="16" width="30.42578125" style="1" customWidth="1"/>
    <col min="17" max="17" width="11.5703125" style="1" bestFit="1" customWidth="1"/>
    <col min="18" max="18" width="15.28515625" style="1" customWidth="1"/>
    <col min="19" max="16384" width="9.140625" style="1"/>
  </cols>
  <sheetData>
    <row r="2" spans="2:18" x14ac:dyDescent="0.2">
      <c r="C2" s="4" t="s">
        <v>53</v>
      </c>
    </row>
    <row r="4" spans="2:18" ht="25.5" x14ac:dyDescent="0.2">
      <c r="C4" s="4" t="s">
        <v>60</v>
      </c>
      <c r="D4" s="21" t="s">
        <v>40</v>
      </c>
      <c r="E4" s="22"/>
      <c r="F4" s="22"/>
      <c r="G4" s="22"/>
      <c r="H4" s="22"/>
      <c r="I4" s="22"/>
      <c r="J4" s="22"/>
      <c r="K4" s="22"/>
      <c r="L4" s="22"/>
      <c r="M4" s="22"/>
      <c r="P4" s="9" t="s">
        <v>0</v>
      </c>
      <c r="Q4" s="12" t="s">
        <v>32</v>
      </c>
      <c r="R4" s="12" t="s">
        <v>31</v>
      </c>
    </row>
    <row r="5" spans="2:18" s="3" customFormat="1" x14ac:dyDescent="0.2">
      <c r="B5" s="10"/>
      <c r="C5" s="11" t="s">
        <v>61</v>
      </c>
      <c r="D5" s="11" t="s">
        <v>41</v>
      </c>
      <c r="E5" s="11" t="s">
        <v>42</v>
      </c>
      <c r="F5" s="11" t="s">
        <v>43</v>
      </c>
      <c r="G5" s="11" t="s">
        <v>44</v>
      </c>
      <c r="H5" s="11" t="s">
        <v>45</v>
      </c>
      <c r="I5" s="11" t="s">
        <v>46</v>
      </c>
      <c r="J5" s="11" t="s">
        <v>47</v>
      </c>
      <c r="K5" s="11" t="s">
        <v>48</v>
      </c>
      <c r="L5" s="11" t="s">
        <v>49</v>
      </c>
      <c r="M5" s="11" t="s">
        <v>50</v>
      </c>
      <c r="P5" s="19" t="s">
        <v>6</v>
      </c>
      <c r="Q5" s="11"/>
      <c r="R5" s="11"/>
    </row>
    <row r="6" spans="2:18" x14ac:dyDescent="0.2">
      <c r="B6" s="9" t="s">
        <v>11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P6" s="7" t="s">
        <v>1</v>
      </c>
      <c r="Q6" s="20">
        <v>7.0000000000000007E-2</v>
      </c>
      <c r="R6" s="12"/>
    </row>
    <row r="7" spans="2:18" s="3" customFormat="1" x14ac:dyDescent="0.2">
      <c r="B7" s="12" t="s">
        <v>33</v>
      </c>
      <c r="C7" s="13"/>
      <c r="D7" s="17">
        <f>C7*Q24</f>
        <v>0</v>
      </c>
      <c r="E7" s="17">
        <f t="shared" ref="E7:E12" si="0">D7</f>
        <v>0</v>
      </c>
      <c r="F7" s="17">
        <f t="shared" ref="F7:M7" si="1">E7</f>
        <v>0</v>
      </c>
      <c r="G7" s="17">
        <f t="shared" si="1"/>
        <v>0</v>
      </c>
      <c r="H7" s="17">
        <f t="shared" si="1"/>
        <v>0</v>
      </c>
      <c r="I7" s="17">
        <f t="shared" si="1"/>
        <v>0</v>
      </c>
      <c r="J7" s="17">
        <f t="shared" si="1"/>
        <v>0</v>
      </c>
      <c r="K7" s="17">
        <f t="shared" si="1"/>
        <v>0</v>
      </c>
      <c r="L7" s="17">
        <f t="shared" si="1"/>
        <v>0</v>
      </c>
      <c r="M7" s="17">
        <f t="shared" si="1"/>
        <v>0</v>
      </c>
      <c r="P7" s="19" t="s">
        <v>2</v>
      </c>
      <c r="Q7" s="11"/>
      <c r="R7" s="11"/>
    </row>
    <row r="8" spans="2:18" ht="25.5" x14ac:dyDescent="0.2">
      <c r="B8" s="12" t="s">
        <v>51</v>
      </c>
      <c r="C8" s="14"/>
      <c r="D8" s="15">
        <f>C8*Q24</f>
        <v>0</v>
      </c>
      <c r="E8" s="15">
        <f t="shared" si="0"/>
        <v>0</v>
      </c>
      <c r="F8" s="15">
        <f t="shared" ref="F8:M8" si="2">E8</f>
        <v>0</v>
      </c>
      <c r="G8" s="15">
        <f t="shared" si="2"/>
        <v>0</v>
      </c>
      <c r="H8" s="15">
        <f t="shared" si="2"/>
        <v>0</v>
      </c>
      <c r="I8" s="15">
        <f t="shared" si="2"/>
        <v>0</v>
      </c>
      <c r="J8" s="15">
        <f t="shared" si="2"/>
        <v>0</v>
      </c>
      <c r="K8" s="15">
        <f t="shared" si="2"/>
        <v>0</v>
      </c>
      <c r="L8" s="15">
        <f t="shared" si="2"/>
        <v>0</v>
      </c>
      <c r="M8" s="15">
        <f t="shared" si="2"/>
        <v>0</v>
      </c>
      <c r="P8" s="12" t="s">
        <v>12</v>
      </c>
      <c r="Q8" s="7">
        <v>71901048</v>
      </c>
      <c r="R8" s="12" t="s">
        <v>8</v>
      </c>
    </row>
    <row r="9" spans="2:18" ht="25.5" x14ac:dyDescent="0.2">
      <c r="B9" s="12" t="s">
        <v>34</v>
      </c>
      <c r="C9" s="14"/>
      <c r="D9" s="15">
        <f>C9*Q24</f>
        <v>0</v>
      </c>
      <c r="E9" s="15">
        <f t="shared" si="0"/>
        <v>0</v>
      </c>
      <c r="F9" s="15">
        <f t="shared" ref="F9:M9" si="3">E9</f>
        <v>0</v>
      </c>
      <c r="G9" s="15">
        <f t="shared" si="3"/>
        <v>0</v>
      </c>
      <c r="H9" s="15">
        <f t="shared" si="3"/>
        <v>0</v>
      </c>
      <c r="I9" s="15">
        <f t="shared" si="3"/>
        <v>0</v>
      </c>
      <c r="J9" s="15">
        <f t="shared" si="3"/>
        <v>0</v>
      </c>
      <c r="K9" s="15">
        <f t="shared" si="3"/>
        <v>0</v>
      </c>
      <c r="L9" s="15">
        <f t="shared" si="3"/>
        <v>0</v>
      </c>
      <c r="M9" s="15">
        <f t="shared" si="3"/>
        <v>0</v>
      </c>
      <c r="P9" s="12" t="s">
        <v>14</v>
      </c>
      <c r="Q9" s="7">
        <v>40</v>
      </c>
      <c r="R9" s="12" t="s">
        <v>7</v>
      </c>
    </row>
    <row r="10" spans="2:18" x14ac:dyDescent="0.2">
      <c r="B10" s="12" t="s">
        <v>35</v>
      </c>
      <c r="C10" s="14"/>
      <c r="D10" s="15">
        <f>C10*Q24</f>
        <v>0</v>
      </c>
      <c r="E10" s="15">
        <f t="shared" si="0"/>
        <v>0</v>
      </c>
      <c r="F10" s="15">
        <f t="shared" ref="F10:M12" si="4">E10</f>
        <v>0</v>
      </c>
      <c r="G10" s="15">
        <f t="shared" si="4"/>
        <v>0</v>
      </c>
      <c r="H10" s="15">
        <f t="shared" si="4"/>
        <v>0</v>
      </c>
      <c r="I10" s="15">
        <f t="shared" si="4"/>
        <v>0</v>
      </c>
      <c r="J10" s="15">
        <f t="shared" si="4"/>
        <v>0</v>
      </c>
      <c r="K10" s="15">
        <f t="shared" si="4"/>
        <v>0</v>
      </c>
      <c r="L10" s="15">
        <f t="shared" si="4"/>
        <v>0</v>
      </c>
      <c r="M10" s="15">
        <f t="shared" si="4"/>
        <v>0</v>
      </c>
      <c r="P10" s="7" t="s">
        <v>3</v>
      </c>
      <c r="Q10" s="7">
        <v>9200</v>
      </c>
      <c r="R10" s="12" t="s">
        <v>13</v>
      </c>
    </row>
    <row r="11" spans="2:18" x14ac:dyDescent="0.2">
      <c r="B11" s="12" t="s">
        <v>36</v>
      </c>
      <c r="C11" s="14"/>
      <c r="D11" s="15">
        <f>C11*Q24</f>
        <v>0</v>
      </c>
      <c r="E11" s="15">
        <f t="shared" si="0"/>
        <v>0</v>
      </c>
      <c r="F11" s="15">
        <f t="shared" si="4"/>
        <v>0</v>
      </c>
      <c r="G11" s="15">
        <f t="shared" si="4"/>
        <v>0</v>
      </c>
      <c r="H11" s="15">
        <f t="shared" si="4"/>
        <v>0</v>
      </c>
      <c r="I11" s="15">
        <f t="shared" si="4"/>
        <v>0</v>
      </c>
      <c r="J11" s="15">
        <f t="shared" si="4"/>
        <v>0</v>
      </c>
      <c r="K11" s="15">
        <f t="shared" si="4"/>
        <v>0</v>
      </c>
      <c r="L11" s="15">
        <f t="shared" si="4"/>
        <v>0</v>
      </c>
      <c r="M11" s="15">
        <f t="shared" si="4"/>
        <v>0</v>
      </c>
      <c r="P11" s="12" t="s">
        <v>15</v>
      </c>
      <c r="Q11" s="7">
        <v>14</v>
      </c>
      <c r="R11" s="12" t="s">
        <v>13</v>
      </c>
    </row>
    <row r="12" spans="2:18" x14ac:dyDescent="0.2">
      <c r="B12" s="12" t="s">
        <v>37</v>
      </c>
      <c r="C12" s="14"/>
      <c r="D12" s="15">
        <f>C12*Q24</f>
        <v>0</v>
      </c>
      <c r="E12" s="15">
        <f t="shared" si="0"/>
        <v>0</v>
      </c>
      <c r="F12" s="15">
        <f t="shared" si="4"/>
        <v>0</v>
      </c>
      <c r="G12" s="15">
        <f t="shared" si="4"/>
        <v>0</v>
      </c>
      <c r="H12" s="15">
        <f t="shared" si="4"/>
        <v>0</v>
      </c>
      <c r="I12" s="15">
        <f t="shared" si="4"/>
        <v>0</v>
      </c>
      <c r="J12" s="15">
        <f t="shared" si="4"/>
        <v>0</v>
      </c>
      <c r="K12" s="15">
        <f t="shared" si="4"/>
        <v>0</v>
      </c>
      <c r="L12" s="15">
        <f t="shared" si="4"/>
        <v>0</v>
      </c>
      <c r="M12" s="15">
        <f t="shared" si="4"/>
        <v>0</v>
      </c>
      <c r="P12" s="12" t="s">
        <v>16</v>
      </c>
      <c r="Q12" s="7">
        <v>3</v>
      </c>
      <c r="R12" s="12" t="s">
        <v>13</v>
      </c>
    </row>
    <row r="13" spans="2:18" ht="25.5" x14ac:dyDescent="0.2">
      <c r="B13" s="12" t="s">
        <v>38</v>
      </c>
      <c r="C13" s="14"/>
      <c r="D13" s="7"/>
      <c r="E13" s="7"/>
      <c r="F13" s="7"/>
      <c r="G13" s="7"/>
      <c r="H13" s="7"/>
      <c r="I13" s="7"/>
      <c r="J13" s="7"/>
      <c r="K13" s="7"/>
      <c r="L13" s="7"/>
      <c r="M13" s="7"/>
      <c r="P13" s="12" t="s">
        <v>17</v>
      </c>
      <c r="Q13" s="7">
        <v>100</v>
      </c>
      <c r="R13" s="7"/>
    </row>
    <row r="14" spans="2:18" s="3" customFormat="1" x14ac:dyDescent="0.2">
      <c r="B14" s="12" t="s">
        <v>39</v>
      </c>
      <c r="C14" s="13"/>
      <c r="D14" s="11"/>
      <c r="E14" s="11"/>
      <c r="F14" s="11"/>
      <c r="G14" s="11"/>
      <c r="H14" s="11"/>
      <c r="I14" s="11"/>
      <c r="J14" s="11"/>
      <c r="K14" s="11"/>
      <c r="L14" s="11"/>
      <c r="M14" s="11"/>
      <c r="P14" s="19" t="s">
        <v>18</v>
      </c>
      <c r="Q14" s="11"/>
      <c r="R14" s="11"/>
    </row>
    <row r="15" spans="2:18" s="4" customFormat="1" x14ac:dyDescent="0.2">
      <c r="B15" s="9" t="s">
        <v>62</v>
      </c>
      <c r="C15" s="18">
        <f>SUM(C7:C14)</f>
        <v>0</v>
      </c>
      <c r="D15" s="9">
        <f t="shared" ref="D15:M15" si="5">SUM(D7:D14)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P15" s="12" t="s">
        <v>4</v>
      </c>
      <c r="Q15" s="12">
        <v>32</v>
      </c>
      <c r="R15" s="12" t="s">
        <v>9</v>
      </c>
    </row>
    <row r="16" spans="2:18" ht="25.5" x14ac:dyDescent="0.2">
      <c r="B16" s="9" t="s">
        <v>10</v>
      </c>
      <c r="C16" s="7"/>
      <c r="D16" s="27"/>
      <c r="E16" s="27"/>
      <c r="F16" s="27"/>
      <c r="G16" s="27"/>
      <c r="H16" s="27"/>
      <c r="I16" s="27"/>
      <c r="J16" s="27"/>
      <c r="K16" s="27"/>
      <c r="L16" s="27"/>
      <c r="M16" s="27"/>
      <c r="P16" s="12" t="s">
        <v>19</v>
      </c>
      <c r="Q16" s="7">
        <v>100</v>
      </c>
      <c r="R16" s="12" t="s">
        <v>9</v>
      </c>
    </row>
    <row r="17" spans="1:18" ht="38.25" x14ac:dyDescent="0.2">
      <c r="B17" s="16" t="s">
        <v>54</v>
      </c>
      <c r="C17" s="7"/>
      <c r="D17" s="14"/>
      <c r="E17" s="15">
        <f t="shared" ref="E17:M17" si="6">D17</f>
        <v>0</v>
      </c>
      <c r="F17" s="15">
        <f t="shared" si="6"/>
        <v>0</v>
      </c>
      <c r="G17" s="15">
        <f t="shared" si="6"/>
        <v>0</v>
      </c>
      <c r="H17" s="15">
        <f t="shared" si="6"/>
        <v>0</v>
      </c>
      <c r="I17" s="15">
        <f t="shared" si="6"/>
        <v>0</v>
      </c>
      <c r="J17" s="15">
        <f t="shared" si="6"/>
        <v>0</v>
      </c>
      <c r="K17" s="15">
        <f t="shared" si="6"/>
        <v>0</v>
      </c>
      <c r="L17" s="15">
        <f t="shared" si="6"/>
        <v>0</v>
      </c>
      <c r="M17" s="15">
        <f t="shared" si="6"/>
        <v>0</v>
      </c>
      <c r="P17" s="12" t="s">
        <v>20</v>
      </c>
      <c r="Q17" s="7">
        <v>1.5</v>
      </c>
      <c r="R17" s="12" t="s">
        <v>7</v>
      </c>
    </row>
    <row r="18" spans="1:18" s="3" customFormat="1" x14ac:dyDescent="0.2">
      <c r="B18" s="12" t="s">
        <v>55</v>
      </c>
      <c r="C18" s="11"/>
      <c r="D18" s="13"/>
      <c r="E18" s="17">
        <f t="shared" ref="E18:M18" si="7">D18</f>
        <v>0</v>
      </c>
      <c r="F18" s="17">
        <f t="shared" si="7"/>
        <v>0</v>
      </c>
      <c r="G18" s="17">
        <f t="shared" si="7"/>
        <v>0</v>
      </c>
      <c r="H18" s="17">
        <f t="shared" si="7"/>
        <v>0</v>
      </c>
      <c r="I18" s="17">
        <f t="shared" si="7"/>
        <v>0</v>
      </c>
      <c r="J18" s="17">
        <f t="shared" si="7"/>
        <v>0</v>
      </c>
      <c r="K18" s="17">
        <f t="shared" si="7"/>
        <v>0</v>
      </c>
      <c r="L18" s="17">
        <f t="shared" si="7"/>
        <v>0</v>
      </c>
      <c r="M18" s="17">
        <f t="shared" si="7"/>
        <v>0</v>
      </c>
      <c r="P18" s="19" t="s">
        <v>5</v>
      </c>
      <c r="Q18" s="11"/>
      <c r="R18" s="11"/>
    </row>
    <row r="19" spans="1:18" ht="25.5" x14ac:dyDescent="0.2">
      <c r="B19" s="12" t="s">
        <v>56</v>
      </c>
      <c r="C19" s="7"/>
      <c r="D19" s="14"/>
      <c r="E19" s="15">
        <f t="shared" ref="E19:M19" si="8">D19</f>
        <v>0</v>
      </c>
      <c r="F19" s="15">
        <f t="shared" si="8"/>
        <v>0</v>
      </c>
      <c r="G19" s="15">
        <f t="shared" si="8"/>
        <v>0</v>
      </c>
      <c r="H19" s="15">
        <f t="shared" si="8"/>
        <v>0</v>
      </c>
      <c r="I19" s="15">
        <f t="shared" si="8"/>
        <v>0</v>
      </c>
      <c r="J19" s="15">
        <f t="shared" si="8"/>
        <v>0</v>
      </c>
      <c r="K19" s="15">
        <f t="shared" si="8"/>
        <v>0</v>
      </c>
      <c r="L19" s="15">
        <f t="shared" si="8"/>
        <v>0</v>
      </c>
      <c r="M19" s="15">
        <f t="shared" si="8"/>
        <v>0</v>
      </c>
      <c r="P19" s="12" t="s">
        <v>22</v>
      </c>
      <c r="Q19" s="7"/>
      <c r="R19" s="7"/>
    </row>
    <row r="20" spans="1:18" s="4" customFormat="1" ht="25.5" x14ac:dyDescent="0.2">
      <c r="B20" s="9" t="s">
        <v>57</v>
      </c>
      <c r="C20" s="9"/>
      <c r="D20" s="18">
        <f t="shared" ref="D20:M20" si="9">SUM(D17:D19)</f>
        <v>0</v>
      </c>
      <c r="E20" s="18">
        <f t="shared" si="9"/>
        <v>0</v>
      </c>
      <c r="F20" s="18">
        <f t="shared" si="9"/>
        <v>0</v>
      </c>
      <c r="G20" s="18">
        <f t="shared" si="9"/>
        <v>0</v>
      </c>
      <c r="H20" s="18">
        <f t="shared" si="9"/>
        <v>0</v>
      </c>
      <c r="I20" s="18">
        <f t="shared" si="9"/>
        <v>0</v>
      </c>
      <c r="J20" s="18">
        <f t="shared" si="9"/>
        <v>0</v>
      </c>
      <c r="K20" s="18">
        <f t="shared" si="9"/>
        <v>0</v>
      </c>
      <c r="L20" s="18">
        <f t="shared" si="9"/>
        <v>0</v>
      </c>
      <c r="M20" s="18">
        <f t="shared" si="9"/>
        <v>0</v>
      </c>
      <c r="P20" s="12" t="s">
        <v>52</v>
      </c>
      <c r="Q20" s="12">
        <v>8000</v>
      </c>
      <c r="R20" s="12" t="s">
        <v>9</v>
      </c>
    </row>
    <row r="21" spans="1:18" s="4" customFormat="1" ht="25.5" x14ac:dyDescent="0.2">
      <c r="B21" s="9" t="s">
        <v>58</v>
      </c>
      <c r="C21" s="18">
        <f>-C15</f>
        <v>0</v>
      </c>
      <c r="D21" s="18">
        <f>D20-D15</f>
        <v>0</v>
      </c>
      <c r="E21" s="18">
        <f>D21</f>
        <v>0</v>
      </c>
      <c r="F21" s="18">
        <f t="shared" ref="F21:M21" si="10">E21</f>
        <v>0</v>
      </c>
      <c r="G21" s="18">
        <f t="shared" si="10"/>
        <v>0</v>
      </c>
      <c r="H21" s="18">
        <f t="shared" si="10"/>
        <v>0</v>
      </c>
      <c r="I21" s="18">
        <f t="shared" si="10"/>
        <v>0</v>
      </c>
      <c r="J21" s="18">
        <f t="shared" si="10"/>
        <v>0</v>
      </c>
      <c r="K21" s="18">
        <f t="shared" si="10"/>
        <v>0</v>
      </c>
      <c r="L21" s="18">
        <f t="shared" si="10"/>
        <v>0</v>
      </c>
      <c r="M21" s="18">
        <f t="shared" si="10"/>
        <v>0</v>
      </c>
      <c r="P21" s="12" t="s">
        <v>21</v>
      </c>
      <c r="Q21" s="12">
        <v>5000</v>
      </c>
      <c r="R21" s="12" t="s">
        <v>9</v>
      </c>
    </row>
    <row r="22" spans="1:18" ht="38.25" x14ac:dyDescent="0.2">
      <c r="B22" s="4" t="s">
        <v>59</v>
      </c>
      <c r="C22" s="28">
        <f>NPV(Q6, D21:M21)-C15</f>
        <v>0</v>
      </c>
      <c r="P22" s="12" t="s">
        <v>23</v>
      </c>
      <c r="Q22" s="7">
        <v>10000</v>
      </c>
      <c r="R22" s="12" t="s">
        <v>9</v>
      </c>
    </row>
    <row r="23" spans="1:18" ht="25.5" x14ac:dyDescent="0.2">
      <c r="B23" s="4" t="s">
        <v>63</v>
      </c>
      <c r="C23" s="28" t="e">
        <f>IRR(C21:M21)*100</f>
        <v>#NUM!</v>
      </c>
      <c r="P23" s="12" t="s">
        <v>24</v>
      </c>
      <c r="Q23" s="7">
        <v>15000</v>
      </c>
      <c r="R23" s="12" t="s">
        <v>9</v>
      </c>
    </row>
    <row r="24" spans="1:18" ht="25.5" x14ac:dyDescent="0.2">
      <c r="B24" s="2" t="s">
        <v>64</v>
      </c>
      <c r="C24" s="29" t="s">
        <v>65</v>
      </c>
      <c r="P24" s="12" t="s">
        <v>26</v>
      </c>
      <c r="Q24" s="8">
        <v>0.18</v>
      </c>
      <c r="R24" s="12" t="s">
        <v>25</v>
      </c>
    </row>
    <row r="25" spans="1:18" ht="25.5" x14ac:dyDescent="0.2">
      <c r="A25" s="6" t="s">
        <v>66</v>
      </c>
      <c r="B25" s="7" t="str">
        <f>P24</f>
        <v>Експлуатація та обслуговування апаратного та ПЗ  ІС (в рік)</v>
      </c>
      <c r="C25" s="18">
        <f>C22</f>
        <v>0</v>
      </c>
      <c r="P25" s="12" t="s">
        <v>27</v>
      </c>
      <c r="Q25" s="7">
        <v>200</v>
      </c>
      <c r="R25" s="12" t="s">
        <v>28</v>
      </c>
    </row>
    <row r="26" spans="1:18" x14ac:dyDescent="0.2">
      <c r="B26" s="8">
        <v>0.15</v>
      </c>
      <c r="C26" s="15"/>
      <c r="P26" s="12" t="s">
        <v>29</v>
      </c>
      <c r="Q26" s="7">
        <v>1000</v>
      </c>
      <c r="R26" s="12" t="s">
        <v>8</v>
      </c>
    </row>
    <row r="27" spans="1:18" x14ac:dyDescent="0.2">
      <c r="B27" s="8">
        <v>0.18</v>
      </c>
      <c r="C27" s="15"/>
      <c r="P27" s="12" t="s">
        <v>30</v>
      </c>
      <c r="Q27" s="7">
        <v>32000</v>
      </c>
      <c r="R27" s="12" t="s">
        <v>9</v>
      </c>
    </row>
    <row r="28" spans="1:18" x14ac:dyDescent="0.2">
      <c r="B28" s="8">
        <v>0.2</v>
      </c>
      <c r="C28" s="15"/>
    </row>
    <row r="29" spans="1:18" x14ac:dyDescent="0.2">
      <c r="B29" s="8">
        <v>0.25</v>
      </c>
      <c r="C29" s="15"/>
    </row>
    <row r="30" spans="1:18" x14ac:dyDescent="0.2">
      <c r="B30" s="8">
        <v>0.3</v>
      </c>
      <c r="C30" s="15"/>
    </row>
    <row r="31" spans="1:18" x14ac:dyDescent="0.2">
      <c r="B31" s="5"/>
    </row>
    <row r="32" spans="1:18" ht="32.25" customHeight="1" x14ac:dyDescent="0.2">
      <c r="B32" s="5"/>
      <c r="C32" s="1" t="str">
        <f>C24</f>
        <v>на основі NPV</v>
      </c>
      <c r="D32" s="23" t="s">
        <v>69</v>
      </c>
      <c r="E32" s="24"/>
      <c r="F32" s="24"/>
      <c r="G32" s="24"/>
    </row>
    <row r="33" spans="1:7" ht="25.5" x14ac:dyDescent="0.2">
      <c r="A33" s="2" t="s">
        <v>67</v>
      </c>
      <c r="B33" s="2" t="s">
        <v>68</v>
      </c>
      <c r="C33" s="9">
        <f>C22</f>
        <v>0</v>
      </c>
      <c r="D33" s="8">
        <v>7.0000000000000007E-2</v>
      </c>
      <c r="E33" s="8">
        <v>0.1</v>
      </c>
      <c r="F33" s="8">
        <v>0.12</v>
      </c>
      <c r="G33" s="8">
        <v>0.15</v>
      </c>
    </row>
    <row r="34" spans="1:7" ht="28.5" customHeight="1" x14ac:dyDescent="0.2">
      <c r="B34" s="25" t="str">
        <f>B25</f>
        <v>Експлуатація та обслуговування апаратного та ПЗ  ІС (в рік)</v>
      </c>
      <c r="C34" s="8">
        <v>0.15</v>
      </c>
      <c r="D34" s="15"/>
      <c r="E34" s="15"/>
      <c r="F34" s="15"/>
      <c r="G34" s="15"/>
    </row>
    <row r="35" spans="1:7" x14ac:dyDescent="0.2">
      <c r="B35" s="26"/>
      <c r="C35" s="8">
        <v>0.18</v>
      </c>
      <c r="D35" s="15"/>
      <c r="E35" s="15"/>
      <c r="F35" s="15"/>
      <c r="G35" s="15"/>
    </row>
    <row r="36" spans="1:7" x14ac:dyDescent="0.2">
      <c r="B36" s="26"/>
      <c r="C36" s="8">
        <v>0.2</v>
      </c>
      <c r="D36" s="15"/>
      <c r="E36" s="15"/>
      <c r="F36" s="15"/>
      <c r="G36" s="15"/>
    </row>
    <row r="37" spans="1:7" x14ac:dyDescent="0.2">
      <c r="B37" s="26"/>
      <c r="C37" s="8">
        <v>0.25</v>
      </c>
      <c r="D37" s="15"/>
      <c r="E37" s="15"/>
      <c r="F37" s="15"/>
      <c r="G37" s="15"/>
    </row>
    <row r="38" spans="1:7" x14ac:dyDescent="0.2">
      <c r="B38" s="26"/>
      <c r="C38" s="8">
        <v>0.3</v>
      </c>
      <c r="D38" s="15"/>
      <c r="E38" s="15"/>
      <c r="F38" s="15"/>
      <c r="G38" s="15"/>
    </row>
  </sheetData>
  <mergeCells count="3">
    <mergeCell ref="D4:M4"/>
    <mergeCell ref="D32:G32"/>
    <mergeCell ref="B34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Олександра</dc:creator>
  <cp:lastModifiedBy>Олександра</cp:lastModifiedBy>
  <dcterms:created xsi:type="dcterms:W3CDTF">2021-12-02T14:24:16Z</dcterms:created>
  <dcterms:modified xsi:type="dcterms:W3CDTF">2024-05-08T06:40:54Z</dcterms:modified>
</cp:coreProperties>
</file>