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8" yWindow="-48" windowWidth="16608" windowHeight="9372" firstSheet="2" activeTab="5"/>
  </bookViews>
  <sheets>
    <sheet name="Налаштування" sheetId="11" r:id="rId1"/>
    <sheet name="Титульна сторінка" sheetId="10" r:id="rId2"/>
    <sheet name="НП_БАК_4" sheetId="9" r:id="rId3"/>
    <sheet name="Довідники" sheetId="12" state="hidden" r:id="rId4"/>
    <sheet name="Дисципліни по семестрах" sheetId="19" r:id="rId5"/>
    <sheet name="Лист1" sheetId="21" r:id="rId6"/>
    <sheet name="Додаток до НП" sheetId="20" r:id="rId7"/>
  </sheets>
  <externalReferences>
    <externalReference r:id="rId8"/>
  </externalReferences>
  <definedNames>
    <definedName name="кафедри">'[1]Шифри кафедр'!$F$3:$F$24</definedName>
    <definedName name="_xlnm.Print_Area" localSheetId="0">Налаштування!$A$1:$C$30</definedName>
    <definedName name="_xlnm.Print_Area" localSheetId="2">НП_БАК_4!$A$1:$V$92</definedName>
    <definedName name="_xlnm.Print_Area" localSheetId="1">'Титульна сторінка'!$B$1:$BB$39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5" i="9" l="1"/>
  <c r="M13" i="9"/>
  <c r="H47" i="9" l="1"/>
  <c r="M47" i="9" s="1"/>
  <c r="N47" i="9" l="1"/>
  <c r="D94" i="21"/>
  <c r="I34" i="20"/>
  <c r="H34" i="20"/>
  <c r="N34" i="20" s="1"/>
  <c r="H43" i="9"/>
  <c r="H33" i="9"/>
  <c r="H10" i="9"/>
  <c r="N42" i="9" l="1"/>
  <c r="N43" i="9"/>
  <c r="M34" i="20"/>
  <c r="D73" i="21"/>
  <c r="D13" i="19" l="1"/>
  <c r="D63" i="19" l="1"/>
  <c r="I33" i="20" l="1"/>
  <c r="M33" i="20" s="1"/>
  <c r="H33" i="20"/>
  <c r="N33" i="20" l="1"/>
  <c r="I32" i="20"/>
  <c r="H32" i="20"/>
  <c r="N32" i="20" s="1"/>
  <c r="M32" i="20" l="1"/>
  <c r="H45" i="9"/>
  <c r="M45" i="9" l="1"/>
  <c r="N45" i="9"/>
  <c r="C51" i="19"/>
  <c r="H37" i="9"/>
  <c r="AD37" i="9"/>
  <c r="N37" i="9" l="1"/>
  <c r="M37" i="9"/>
  <c r="D45" i="19" l="1"/>
  <c r="J22" i="9" l="1"/>
  <c r="C71" i="19" l="1"/>
  <c r="C61" i="19"/>
  <c r="C40" i="19"/>
  <c r="C30" i="19"/>
  <c r="F81" i="19" l="1"/>
  <c r="F71" i="19"/>
  <c r="F61" i="19"/>
  <c r="H40" i="9"/>
  <c r="I40" i="9"/>
  <c r="AD40" i="9"/>
  <c r="F51" i="19"/>
  <c r="F40" i="19"/>
  <c r="F30" i="19"/>
  <c r="F21" i="19"/>
  <c r="F11" i="19"/>
  <c r="H46" i="9"/>
  <c r="H44" i="9"/>
  <c r="H42" i="9"/>
  <c r="M44" i="9" l="1"/>
  <c r="M40" i="9"/>
  <c r="N40" i="9"/>
  <c r="M42" i="9"/>
  <c r="M46" i="9"/>
  <c r="N46" i="9"/>
  <c r="N44" i="9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5" i="20"/>
  <c r="D66" i="19"/>
  <c r="D93" i="21"/>
  <c r="D91" i="21"/>
  <c r="D90" i="21"/>
  <c r="D88" i="21"/>
  <c r="D87" i="21"/>
  <c r="D86" i="21"/>
  <c r="D85" i="21"/>
  <c r="D84" i="21"/>
  <c r="D83" i="21"/>
  <c r="D80" i="21"/>
  <c r="D79" i="21"/>
  <c r="D78" i="21"/>
  <c r="D77" i="21"/>
  <c r="D76" i="21"/>
  <c r="D75" i="21"/>
  <c r="D74" i="21"/>
  <c r="D72" i="21"/>
  <c r="D71" i="21"/>
  <c r="D70" i="21"/>
  <c r="D69" i="21"/>
  <c r="D68" i="21"/>
  <c r="D65" i="21"/>
  <c r="D64" i="21"/>
  <c r="D63" i="21"/>
  <c r="D62" i="21"/>
  <c r="D61" i="21"/>
  <c r="D60" i="21"/>
  <c r="D59" i="21"/>
  <c r="D58" i="21"/>
  <c r="D57" i="21"/>
  <c r="D54" i="21"/>
  <c r="D53" i="21"/>
  <c r="D51" i="21"/>
  <c r="D50" i="21"/>
  <c r="D49" i="21"/>
  <c r="D48" i="21"/>
  <c r="D47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29" i="21"/>
  <c r="D28" i="21"/>
  <c r="D27" i="21"/>
  <c r="D26" i="21"/>
  <c r="D25" i="21"/>
  <c r="D24" i="21"/>
  <c r="D23" i="21"/>
  <c r="D22" i="21"/>
  <c r="C20" i="21"/>
  <c r="D19" i="21"/>
  <c r="D18" i="21"/>
  <c r="D17" i="21"/>
  <c r="D16" i="21"/>
  <c r="D15" i="21"/>
  <c r="D14" i="21"/>
  <c r="D13" i="21"/>
  <c r="D12" i="21"/>
  <c r="C10" i="21"/>
  <c r="D10" i="21" s="1"/>
  <c r="D9" i="21"/>
  <c r="D8" i="21"/>
  <c r="D7" i="21"/>
  <c r="D6" i="21"/>
  <c r="D5" i="21"/>
  <c r="D4" i="21"/>
  <c r="D3" i="21"/>
  <c r="H19" i="20" l="1"/>
  <c r="N19" i="20" l="1"/>
  <c r="M19" i="20"/>
  <c r="D50" i="19" l="1"/>
  <c r="R37" i="20" l="1"/>
  <c r="Q37" i="20"/>
  <c r="I36" i="20"/>
  <c r="H36" i="20"/>
  <c r="H35" i="20"/>
  <c r="N35" i="20" s="1"/>
  <c r="H31" i="20"/>
  <c r="N31" i="20" s="1"/>
  <c r="H30" i="20"/>
  <c r="N30" i="20" s="1"/>
  <c r="H29" i="20"/>
  <c r="N29" i="20" s="1"/>
  <c r="H28" i="20"/>
  <c r="N28" i="20" s="1"/>
  <c r="H27" i="20"/>
  <c r="N27" i="20" s="1"/>
  <c r="H26" i="20"/>
  <c r="N26" i="20" s="1"/>
  <c r="H25" i="20"/>
  <c r="N25" i="20" s="1"/>
  <c r="H24" i="20"/>
  <c r="N24" i="20" s="1"/>
  <c r="H23" i="20"/>
  <c r="N23" i="20" s="1"/>
  <c r="H22" i="20"/>
  <c r="N22" i="20" s="1"/>
  <c r="H21" i="20"/>
  <c r="N21" i="20" s="1"/>
  <c r="H20" i="20"/>
  <c r="M20" i="20" s="1"/>
  <c r="H18" i="20"/>
  <c r="N18" i="20" s="1"/>
  <c r="M17" i="20"/>
  <c r="H17" i="20"/>
  <c r="N17" i="20" s="1"/>
  <c r="H16" i="20"/>
  <c r="N16" i="20" s="1"/>
  <c r="H15" i="20"/>
  <c r="N15" i="20" s="1"/>
  <c r="H14" i="20"/>
  <c r="N14" i="20" s="1"/>
  <c r="I13" i="20"/>
  <c r="H13" i="20"/>
  <c r="I12" i="20"/>
  <c r="H12" i="20"/>
  <c r="I11" i="20"/>
  <c r="H11" i="20"/>
  <c r="I10" i="20"/>
  <c r="N10" i="20" s="1"/>
  <c r="I9" i="20"/>
  <c r="H9" i="20"/>
  <c r="I8" i="20"/>
  <c r="H8" i="20"/>
  <c r="C81" i="19"/>
  <c r="C21" i="19"/>
  <c r="C11" i="19"/>
  <c r="I64" i="9"/>
  <c r="I65" i="9"/>
  <c r="H64" i="9"/>
  <c r="H65" i="9"/>
  <c r="I18" i="9"/>
  <c r="H18" i="9"/>
  <c r="M16" i="20" l="1"/>
  <c r="M24" i="20"/>
  <c r="M27" i="20"/>
  <c r="M35" i="20"/>
  <c r="N20" i="20"/>
  <c r="N36" i="20"/>
  <c r="M14" i="20"/>
  <c r="M15" i="20"/>
  <c r="M22" i="20"/>
  <c r="M25" i="20"/>
  <c r="M36" i="20"/>
  <c r="M23" i="20"/>
  <c r="M30" i="20"/>
  <c r="M21" i="20"/>
  <c r="M28" i="20"/>
  <c r="M18" i="20"/>
  <c r="M26" i="20"/>
  <c r="M31" i="20"/>
  <c r="M29" i="20"/>
  <c r="N11" i="20"/>
  <c r="M11" i="20"/>
  <c r="M13" i="20"/>
  <c r="N13" i="20"/>
  <c r="N12" i="20"/>
  <c r="M12" i="20"/>
  <c r="M10" i="20"/>
  <c r="N9" i="20"/>
  <c r="M8" i="20"/>
  <c r="N8" i="20"/>
  <c r="M9" i="20"/>
  <c r="M18" i="9"/>
  <c r="N18" i="9"/>
  <c r="H34" i="9" l="1"/>
  <c r="H35" i="9"/>
  <c r="H36" i="9"/>
  <c r="H38" i="9"/>
  <c r="H39" i="9"/>
  <c r="H41" i="9"/>
  <c r="H48" i="9"/>
  <c r="I36" i="9"/>
  <c r="I26" i="9"/>
  <c r="I25" i="9"/>
  <c r="K22" i="9"/>
  <c r="L22" i="9"/>
  <c r="I13" i="9"/>
  <c r="I16" i="9"/>
  <c r="I19" i="9"/>
  <c r="I20" i="9"/>
  <c r="I21" i="9"/>
  <c r="H21" i="9"/>
  <c r="H20" i="9"/>
  <c r="H19" i="9"/>
  <c r="H17" i="9"/>
  <c r="H16" i="9"/>
  <c r="H15" i="9"/>
  <c r="H13" i="9"/>
  <c r="H12" i="9"/>
  <c r="H11" i="9"/>
  <c r="M12" i="9" l="1"/>
  <c r="M19" i="9"/>
  <c r="M20" i="9"/>
  <c r="I22" i="9"/>
  <c r="N11" i="9"/>
  <c r="M21" i="9"/>
  <c r="M17" i="9"/>
  <c r="M16" i="9"/>
  <c r="N17" i="9"/>
  <c r="N21" i="9"/>
  <c r="N15" i="9"/>
  <c r="M11" i="9"/>
  <c r="N20" i="9"/>
  <c r="N13" i="9"/>
  <c r="N19" i="9"/>
  <c r="N12" i="9"/>
  <c r="N16" i="9"/>
  <c r="M10" i="9" l="1"/>
  <c r="H22" i="9"/>
  <c r="N22" i="9" s="1"/>
  <c r="D80" i="19"/>
  <c r="D68" i="19" l="1"/>
  <c r="D59" i="19"/>
  <c r="D11" i="19" l="1"/>
  <c r="Q54" i="9"/>
  <c r="P54" i="9"/>
  <c r="P22" i="9"/>
  <c r="O22" i="9"/>
  <c r="R67" i="9"/>
  <c r="Q67" i="9"/>
  <c r="H36" i="10" l="1"/>
  <c r="D74" i="19"/>
  <c r="D75" i="19"/>
  <c r="D77" i="19"/>
  <c r="D78" i="19"/>
  <c r="D64" i="19"/>
  <c r="D65" i="19"/>
  <c r="D76" i="19"/>
  <c r="D69" i="19"/>
  <c r="D70" i="19"/>
  <c r="D54" i="19"/>
  <c r="D55" i="19"/>
  <c r="D56" i="19"/>
  <c r="D57" i="19"/>
  <c r="D58" i="19"/>
  <c r="D60" i="19"/>
  <c r="D53" i="19"/>
  <c r="D43" i="19"/>
  <c r="D44" i="19"/>
  <c r="D46" i="19"/>
  <c r="D49" i="19"/>
  <c r="D42" i="19"/>
  <c r="D33" i="19"/>
  <c r="D34" i="19"/>
  <c r="D35" i="19"/>
  <c r="D36" i="19"/>
  <c r="D37" i="19"/>
  <c r="D38" i="19"/>
  <c r="D39" i="19"/>
  <c r="D24" i="19"/>
  <c r="D25" i="19"/>
  <c r="D26" i="19"/>
  <c r="D27" i="19"/>
  <c r="D28" i="19"/>
  <c r="D29" i="19"/>
  <c r="D14" i="19"/>
  <c r="D15" i="19"/>
  <c r="D16" i="19"/>
  <c r="D17" i="19"/>
  <c r="D18" i="19"/>
  <c r="D19" i="19"/>
  <c r="D20" i="19"/>
  <c r="D4" i="19"/>
  <c r="D5" i="19"/>
  <c r="D6" i="19"/>
  <c r="D7" i="19"/>
  <c r="D8" i="19"/>
  <c r="D9" i="19"/>
  <c r="D10" i="19"/>
  <c r="H67" i="9"/>
  <c r="G54" i="9" l="1"/>
  <c r="R22" i="9" l="1"/>
  <c r="G22" i="9"/>
  <c r="G68" i="9" l="1"/>
  <c r="K29" i="9"/>
  <c r="AD21" i="9"/>
  <c r="H53" i="9"/>
  <c r="H52" i="9"/>
  <c r="H51" i="9"/>
  <c r="B5" i="10"/>
  <c r="B8" i="10"/>
  <c r="A92" i="9"/>
  <c r="E91" i="9"/>
  <c r="A89" i="9"/>
  <c r="E88" i="9"/>
  <c r="A88" i="9"/>
  <c r="A86" i="9"/>
  <c r="E85" i="9"/>
  <c r="A85" i="9"/>
  <c r="E82" i="9"/>
  <c r="A82" i="9"/>
  <c r="E79" i="9"/>
  <c r="A79" i="9"/>
  <c r="AH16" i="10"/>
  <c r="L54" i="9"/>
  <c r="AT1" i="10"/>
  <c r="U32" i="10"/>
  <c r="O28" i="9"/>
  <c r="P28" i="9"/>
  <c r="O54" i="9"/>
  <c r="O68" i="9" s="1"/>
  <c r="P68" i="9"/>
  <c r="AD67" i="9"/>
  <c r="I67" i="9"/>
  <c r="M67" i="9" s="1"/>
  <c r="I66" i="9"/>
  <c r="I63" i="9"/>
  <c r="I62" i="9"/>
  <c r="I61" i="9"/>
  <c r="I60" i="9"/>
  <c r="I59" i="9"/>
  <c r="N59" i="9" s="1"/>
  <c r="I58" i="9"/>
  <c r="I57" i="9"/>
  <c r="I27" i="9"/>
  <c r="AD59" i="9"/>
  <c r="C9" i="11"/>
  <c r="B13" i="10" s="1"/>
  <c r="C8" i="11"/>
  <c r="B12" i="10" s="1"/>
  <c r="U35" i="10"/>
  <c r="V28" i="9"/>
  <c r="U28" i="9"/>
  <c r="T28" i="9"/>
  <c r="S28" i="9"/>
  <c r="R28" i="9"/>
  <c r="R29" i="9" s="1"/>
  <c r="Q28" i="9"/>
  <c r="AD23" i="9"/>
  <c r="AD24" i="9"/>
  <c r="AD25" i="9"/>
  <c r="AD26" i="9"/>
  <c r="AD27" i="9"/>
  <c r="AD30" i="9"/>
  <c r="AD31" i="9"/>
  <c r="AD32" i="9"/>
  <c r="AD33" i="9"/>
  <c r="AD34" i="9"/>
  <c r="AD35" i="9"/>
  <c r="AD36" i="9"/>
  <c r="AD38" i="9"/>
  <c r="AD39" i="9"/>
  <c r="AD41" i="9"/>
  <c r="AD48" i="9"/>
  <c r="AD49" i="9"/>
  <c r="AD50" i="9"/>
  <c r="AD51" i="9"/>
  <c r="AD52" i="9"/>
  <c r="AD55" i="9"/>
  <c r="AD56" i="9"/>
  <c r="AD57" i="9"/>
  <c r="AD58" i="9"/>
  <c r="AD60" i="9"/>
  <c r="AD61" i="9"/>
  <c r="AD62" i="9"/>
  <c r="AD63" i="9"/>
  <c r="AD64" i="9"/>
  <c r="AD65" i="9"/>
  <c r="AD66" i="9"/>
  <c r="AD11" i="9"/>
  <c r="AD12" i="9"/>
  <c r="AD13" i="9"/>
  <c r="AD15" i="9"/>
  <c r="AD16" i="9"/>
  <c r="AD17" i="9"/>
  <c r="AD19" i="9"/>
  <c r="AD10" i="9"/>
  <c r="B14" i="10"/>
  <c r="AM32" i="10"/>
  <c r="Z10" i="10"/>
  <c r="AI15" i="10"/>
  <c r="AH14" i="10"/>
  <c r="AH12" i="10"/>
  <c r="B15" i="10"/>
  <c r="R36" i="10"/>
  <c r="K36" i="10"/>
  <c r="E36" i="10"/>
  <c r="U34" i="10"/>
  <c r="U33" i="10"/>
  <c r="L28" i="9"/>
  <c r="J28" i="9"/>
  <c r="H60" i="9"/>
  <c r="H50" i="9"/>
  <c r="H66" i="9"/>
  <c r="H63" i="9"/>
  <c r="H61" i="9"/>
  <c r="H58" i="9"/>
  <c r="G29" i="9"/>
  <c r="Q22" i="9"/>
  <c r="H62" i="9"/>
  <c r="V54" i="9"/>
  <c r="V68" i="9" s="1"/>
  <c r="U54" i="9"/>
  <c r="U68" i="9" s="1"/>
  <c r="T54" i="9"/>
  <c r="T68" i="9" s="1"/>
  <c r="S54" i="9"/>
  <c r="S68" i="9" s="1"/>
  <c r="R54" i="9"/>
  <c r="R68" i="9" s="1"/>
  <c r="Q68" i="9"/>
  <c r="K54" i="9"/>
  <c r="K68" i="9" s="1"/>
  <c r="J54" i="9"/>
  <c r="J68" i="9" s="1"/>
  <c r="H28" i="9"/>
  <c r="V22" i="9"/>
  <c r="U22" i="9"/>
  <c r="T22" i="9"/>
  <c r="S22" i="9"/>
  <c r="H57" i="9"/>
  <c r="N35" i="9"/>
  <c r="H32" i="9"/>
  <c r="H26" i="9"/>
  <c r="N76" i="9"/>
  <c r="N75" i="9"/>
  <c r="N74" i="9"/>
  <c r="N73" i="9"/>
  <c r="H27" i="9"/>
  <c r="H25" i="9"/>
  <c r="M36" i="9"/>
  <c r="H29" i="9" l="1"/>
  <c r="U36" i="10"/>
  <c r="M59" i="9"/>
  <c r="H54" i="9"/>
  <c r="M26" i="9"/>
  <c r="N57" i="9"/>
  <c r="M66" i="9"/>
  <c r="N63" i="9"/>
  <c r="N27" i="9"/>
  <c r="T29" i="9"/>
  <c r="T72" i="9" s="1"/>
  <c r="N36" i="9"/>
  <c r="N48" i="9"/>
  <c r="M58" i="9"/>
  <c r="N33" i="9"/>
  <c r="I54" i="9"/>
  <c r="I68" i="9" s="1"/>
  <c r="M34" i="9"/>
  <c r="M60" i="9"/>
  <c r="S29" i="9"/>
  <c r="S72" i="9" s="1"/>
  <c r="M65" i="9"/>
  <c r="N60" i="9"/>
  <c r="N34" i="9"/>
  <c r="V29" i="9"/>
  <c r="V72" i="9" s="1"/>
  <c r="M61" i="9"/>
  <c r="N66" i="9"/>
  <c r="N62" i="9"/>
  <c r="P29" i="9"/>
  <c r="P72" i="9" s="1"/>
  <c r="N41" i="9"/>
  <c r="N10" i="9"/>
  <c r="M27" i="9"/>
  <c r="M35" i="9"/>
  <c r="M38" i="9"/>
  <c r="AD28" i="9"/>
  <c r="N67" i="9"/>
  <c r="M39" i="9"/>
  <c r="N32" i="9"/>
  <c r="M25" i="9"/>
  <c r="N58" i="9"/>
  <c r="N64" i="9"/>
  <c r="I28" i="9"/>
  <c r="N28" i="9" s="1"/>
  <c r="AD68" i="9"/>
  <c r="N65" i="9"/>
  <c r="Q29" i="9"/>
  <c r="Q72" i="9" s="1"/>
  <c r="M62" i="9"/>
  <c r="N25" i="9"/>
  <c r="M57" i="9"/>
  <c r="L29" i="9"/>
  <c r="L70" i="9" s="1"/>
  <c r="M64" i="9"/>
  <c r="AD54" i="9"/>
  <c r="N61" i="9"/>
  <c r="N39" i="9"/>
  <c r="M41" i="9"/>
  <c r="M63" i="9"/>
  <c r="J29" i="9"/>
  <c r="J70" i="9" s="1"/>
  <c r="K70" i="9"/>
  <c r="N26" i="9"/>
  <c r="N38" i="9"/>
  <c r="M48" i="9"/>
  <c r="G70" i="9"/>
  <c r="U29" i="9"/>
  <c r="U72" i="9" s="1"/>
  <c r="R72" i="9"/>
  <c r="AD22" i="9"/>
  <c r="O29" i="9"/>
  <c r="O72" i="9" s="1"/>
  <c r="M22" i="9" l="1"/>
  <c r="I29" i="9"/>
  <c r="I70" i="9" s="1"/>
  <c r="M54" i="9"/>
  <c r="AD29" i="9"/>
  <c r="H68" i="9"/>
  <c r="M28" i="9"/>
  <c r="N54" i="9"/>
  <c r="N68" i="9" l="1"/>
  <c r="H70" i="9"/>
  <c r="M70" i="9" s="1"/>
  <c r="M29" i="9"/>
  <c r="N29" i="9"/>
  <c r="M68" i="9"/>
  <c r="N70" i="9" l="1"/>
  <c r="D23" i="19"/>
  <c r="D32" i="19"/>
</calcChain>
</file>

<file path=xl/sharedStrings.xml><?xml version="1.0" encoding="utf-8"?>
<sst xmlns="http://schemas.openxmlformats.org/spreadsheetml/2006/main" count="1146" uniqueCount="497">
  <si>
    <t>Всього</t>
  </si>
  <si>
    <t>Заліки</t>
  </si>
  <si>
    <t>Шифр за ОПП</t>
  </si>
  <si>
    <t>Кількість годин</t>
  </si>
  <si>
    <t>Загальний обсяг</t>
  </si>
  <si>
    <t>Аудиторних</t>
  </si>
  <si>
    <t>Кількість заліків</t>
  </si>
  <si>
    <t>Виробнича практика</t>
  </si>
  <si>
    <t>Назва навчальної дисципліни</t>
  </si>
  <si>
    <t>Кількість кредитів ECTS</t>
  </si>
  <si>
    <t>Розподіл годин на семестр</t>
  </si>
  <si>
    <t>Екзамени</t>
  </si>
  <si>
    <t>Курсові</t>
  </si>
  <si>
    <t>Самостійна робота</t>
  </si>
  <si>
    <t>1 курс</t>
  </si>
  <si>
    <t>2 курс</t>
  </si>
  <si>
    <t>3 курс</t>
  </si>
  <si>
    <t>4 курс</t>
  </si>
  <si>
    <t>проекти</t>
  </si>
  <si>
    <t>роботи</t>
  </si>
  <si>
    <t>у тому числі</t>
  </si>
  <si>
    <t>Семестри</t>
  </si>
  <si>
    <t>лекції</t>
  </si>
  <si>
    <t>лабораторні</t>
  </si>
  <si>
    <t>практичні</t>
  </si>
  <si>
    <t>Філософія</t>
  </si>
  <si>
    <t>Політологія</t>
  </si>
  <si>
    <t>Всього:</t>
  </si>
  <si>
    <t>6 диф</t>
  </si>
  <si>
    <t>ЗАГАЛЬНА КІЛЬКІСТЬ:</t>
  </si>
  <si>
    <t>Кількість годин на тиждень</t>
  </si>
  <si>
    <t>Кількість екзаменів</t>
  </si>
  <si>
    <t>Кількість курсових проектів</t>
  </si>
  <si>
    <t>Кількість курсових робіт</t>
  </si>
  <si>
    <t>Практична підготовка</t>
  </si>
  <si>
    <t>1. ЦИКЛ ЗАГАЛЬНОЇ ПІДГОТОВКИ</t>
  </si>
  <si>
    <t>1.1. Нормативна частина</t>
  </si>
  <si>
    <t>1.2. Варіативна частина</t>
  </si>
  <si>
    <t>ВСЬОГО ЗА ЦИКЛОМ ЗАГАЛЬНОЇ ПІДГОТОВКИ:</t>
  </si>
  <si>
    <t>2. ЦИКЛ ПРОФЕСІЙНОЇ ПІДГОТОВКИ</t>
  </si>
  <si>
    <t>2.1. Нормативна частина</t>
  </si>
  <si>
    <t>2.2. Варіативна частина</t>
  </si>
  <si>
    <t>ВСЬОГО ЗА ЦИКЛОМ ПРОФЕСІЙНОЇ ПІДГОТОВКИ:</t>
  </si>
  <si>
    <t>4 диф</t>
  </si>
  <si>
    <t>Студент має вибрати 9 кредитів з врахуванням тижневого навантаження, допускається заміна на навчальні дисципліни інших спеціальностей</t>
  </si>
  <si>
    <t>Начальник навчально-методичного відділу</t>
  </si>
  <si>
    <t>Проректор з науково-педагогічної роботи</t>
  </si>
  <si>
    <t>Декан факультету</t>
  </si>
  <si>
    <t>Завідувач кафедри</t>
  </si>
  <si>
    <t>2/2*</t>
  </si>
  <si>
    <t>Н а в ч а л ь н и й   п л а н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</si>
  <si>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</si>
  <si>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</si>
  <si>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</si>
  <si>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</si>
  <si>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</si>
  <si>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</si>
  <si>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</si>
  <si>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</si>
  <si>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</si>
  <si>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</si>
  <si>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</si>
  <si>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</si>
  <si>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</si>
  <si>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</si>
  <si>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>C</t>
  </si>
  <si>
    <t>К</t>
  </si>
  <si>
    <t>С</t>
  </si>
  <si>
    <t>П</t>
  </si>
  <si>
    <t>Д</t>
  </si>
  <si>
    <t>Умовні позначення:</t>
  </si>
  <si>
    <t>теоретичне навчання</t>
  </si>
  <si>
    <t>екзаменаційна сесія</t>
  </si>
  <si>
    <t>практика</t>
  </si>
  <si>
    <t>канікули</t>
  </si>
  <si>
    <t xml:space="preserve">                           ІІ. Зведені дані по бюджету часу (тижні)</t>
  </si>
  <si>
    <t>ІІІ. Практика</t>
  </si>
  <si>
    <t>Екзаменаційна сесія</t>
  </si>
  <si>
    <t>Практика</t>
  </si>
  <si>
    <t>Канікули</t>
  </si>
  <si>
    <t>Разом</t>
  </si>
  <si>
    <t>Назва практики</t>
  </si>
  <si>
    <t>Семестр</t>
  </si>
  <si>
    <t>Кредити</t>
  </si>
  <si>
    <t>Дисципліна №1</t>
  </si>
  <si>
    <t>Дисципліна №2</t>
  </si>
  <si>
    <t>Дисципліна №3</t>
  </si>
  <si>
    <t>Освітній ступінь:</t>
  </si>
  <si>
    <t>Форма навчання:</t>
  </si>
  <si>
    <t>Інженерія програмного забезпечення</t>
  </si>
  <si>
    <t>Інформаційні технології</t>
  </si>
  <si>
    <t>Кафедра:</t>
  </si>
  <si>
    <t>Тип освітньої програми:</t>
  </si>
  <si>
    <t>Галузь та спеціальність</t>
  </si>
  <si>
    <t>Освіта/Педагогіка</t>
  </si>
  <si>
    <t>Культура і мистецтво</t>
  </si>
  <si>
    <t>Гуманітарні науки</t>
  </si>
  <si>
    <t>Богослов’я</t>
  </si>
  <si>
    <t>Соціальні та поведінкові науки</t>
  </si>
  <si>
    <t>Журналістика</t>
  </si>
  <si>
    <t>Управління та адміністрування</t>
  </si>
  <si>
    <t>Право</t>
  </si>
  <si>
    <t>Біологія</t>
  </si>
  <si>
    <t>Природничі науки</t>
  </si>
  <si>
    <t>Математика та статистика</t>
  </si>
  <si>
    <t>Електрична інженерія</t>
  </si>
  <si>
    <t>Автоматизація та приладобудування</t>
  </si>
  <si>
    <t>Хімічна та біоінженерія</t>
  </si>
  <si>
    <t>Виробництво та технології</t>
  </si>
  <si>
    <t>Архітектура та будівництво</t>
  </si>
  <si>
    <t>Аграрні науки та продовольство</t>
  </si>
  <si>
    <t>Ветеринарна медицина</t>
  </si>
  <si>
    <t>Охорона здоров’я</t>
  </si>
  <si>
    <t>Соціальна робота</t>
  </si>
  <si>
    <t>Сфера обслуговування</t>
  </si>
  <si>
    <t>Воєнні науки, національна безпека, безпека державного кордону</t>
  </si>
  <si>
    <t>Цивільна безпека</t>
  </si>
  <si>
    <t>Транспорт</t>
  </si>
  <si>
    <t>Публічне управління та адміністрування</t>
  </si>
  <si>
    <t>Міжнародні відносини</t>
  </si>
  <si>
    <t>Електроніка та телекомунікації</t>
  </si>
  <si>
    <t>Механічна інженерія</t>
  </si>
  <si>
    <t>Освітні, педагогічні науки</t>
  </si>
  <si>
    <t>Дошкільна освіта</t>
  </si>
  <si>
    <t>Початкова освіта</t>
  </si>
  <si>
    <t>Середня освіта (за предметними спеціальностями)</t>
  </si>
  <si>
    <t>Професійна освіта (за спеціалізаціями)</t>
  </si>
  <si>
    <t>Спеціальна освіта</t>
  </si>
  <si>
    <t>Фізична культура і спорт</t>
  </si>
  <si>
    <t>Аудіовізуальне мистецтво та виробництво</t>
  </si>
  <si>
    <t>Дизайн</t>
  </si>
  <si>
    <t>Образотворче мистецтво, декоративне мистецтво, реставрація</t>
  </si>
  <si>
    <t>Хореографія</t>
  </si>
  <si>
    <t>Музичне мистецтво</t>
  </si>
  <si>
    <t>Сценічне мистецтво</t>
  </si>
  <si>
    <t>Музеєзнавство, пам’яткознавство</t>
  </si>
  <si>
    <t>Менеджмент соціокультурної діяльності</t>
  </si>
  <si>
    <t>Інформаційна, бібліотечна та архівна справа</t>
  </si>
  <si>
    <t>Релігієзнавство</t>
  </si>
  <si>
    <t>Історія та археологія</t>
  </si>
  <si>
    <t>Культурологія</t>
  </si>
  <si>
    <t>Філологія</t>
  </si>
  <si>
    <t>Економіка</t>
  </si>
  <si>
    <t>Психологія</t>
  </si>
  <si>
    <t>Соціологія</t>
  </si>
  <si>
    <t>Облік і оподаткування</t>
  </si>
  <si>
    <t>Фінанси, банківська справа та страхування</t>
  </si>
  <si>
    <t>Менеджмент</t>
  </si>
  <si>
    <t>Маркетинг</t>
  </si>
  <si>
    <t>Підприємництво, торгівля та біржова діяльність</t>
  </si>
  <si>
    <t>Екологія</t>
  </si>
  <si>
    <t>Хімія</t>
  </si>
  <si>
    <t>Фізика та астрономія</t>
  </si>
  <si>
    <t>Прикладна фізика та наноматеріали</t>
  </si>
  <si>
    <t>Географія</t>
  </si>
  <si>
    <t>Науки про Землю</t>
  </si>
  <si>
    <t>Математика</t>
  </si>
  <si>
    <t>Статистика</t>
  </si>
  <si>
    <t>Прикладна математика</t>
  </si>
  <si>
    <t>Комп’ютерні науки</t>
  </si>
  <si>
    <t>Комп’ютерна інженерія</t>
  </si>
  <si>
    <t>Системний аналіз</t>
  </si>
  <si>
    <t>Кібербезпека</t>
  </si>
  <si>
    <t>Інформаційні системи та технології</t>
  </si>
  <si>
    <t>Прикладна механіка</t>
  </si>
  <si>
    <t>Матеріалознавство</t>
  </si>
  <si>
    <t>Галузеве машинобудування</t>
  </si>
  <si>
    <t>Авіаційна та ракетно-космічна техніка</t>
  </si>
  <si>
    <t>Суднобудування</t>
  </si>
  <si>
    <t>Металургія</t>
  </si>
  <si>
    <t>Електроенергетика, електротехніка та електромеханіка</t>
  </si>
  <si>
    <t>Енергетичне машинобудування</t>
  </si>
  <si>
    <t>Атомна енергетика</t>
  </si>
  <si>
    <t>Теплоенергетика</t>
  </si>
  <si>
    <t>Гідроенергетика</t>
  </si>
  <si>
    <t>Автоматизація та комп’ютерно-інтегровані технології</t>
  </si>
  <si>
    <t>Метрологія та інформаційно-вимірювальна техніка</t>
  </si>
  <si>
    <t>Мікро- та наносистемна техніка</t>
  </si>
  <si>
    <t>Хімічні технології та інженерія</t>
  </si>
  <si>
    <t>Біотехнології та біоінженерія</t>
  </si>
  <si>
    <t>Біомедична інженерія</t>
  </si>
  <si>
    <t>Електроніка</t>
  </si>
  <si>
    <t>Телекомунікації та радіотехніка</t>
  </si>
  <si>
    <t>Авіоніка</t>
  </si>
  <si>
    <t>Харчові технології</t>
  </si>
  <si>
    <t>Технології легкої промисловості</t>
  </si>
  <si>
    <t>Технології захисту навколишнього середовища</t>
  </si>
  <si>
    <t>Гірництво</t>
  </si>
  <si>
    <t>Нафтогазова інженерія та технології</t>
  </si>
  <si>
    <t>Видавництво та поліграфія</t>
  </si>
  <si>
    <t>Деревообробні та меблеві технології</t>
  </si>
  <si>
    <t>Архітектура та містобудування</t>
  </si>
  <si>
    <t>Будівництво та цивільна інженерія</t>
  </si>
  <si>
    <t>Геодезія та землеустрій</t>
  </si>
  <si>
    <t>Гідротехнічне будівництво, водна інженерія та водні технології</t>
  </si>
  <si>
    <t>Агрономія</t>
  </si>
  <si>
    <t>Захист і карантин рослин</t>
  </si>
  <si>
    <t>Садівництво та виноградарство</t>
  </si>
  <si>
    <t>Технологія виробництва і переробки продукції тваринництва</t>
  </si>
  <si>
    <t>Лісове господарство</t>
  </si>
  <si>
    <t>Садово-паркове господарство</t>
  </si>
  <si>
    <t>Водні біоресурси та аквакультура</t>
  </si>
  <si>
    <t>Агроінженерія</t>
  </si>
  <si>
    <t>Ветеринарна гігієна, санітарія і експертиза</t>
  </si>
  <si>
    <t>Стоматологія</t>
  </si>
  <si>
    <t>Медицина</t>
  </si>
  <si>
    <t>Медсестринство</t>
  </si>
  <si>
    <t>Технології медичної діагностики та лікування</t>
  </si>
  <si>
    <t>Медична психологія</t>
  </si>
  <si>
    <t>Фармація, промислова фармація</t>
  </si>
  <si>
    <t>Фізична терапія, ерготерапія</t>
  </si>
  <si>
    <t>Педіатрія</t>
  </si>
  <si>
    <t>Громадське здоров’я</t>
  </si>
  <si>
    <t>Соціальне забезпечення</t>
  </si>
  <si>
    <t>Готельно-ресторанна справа</t>
  </si>
  <si>
    <t>Туризм</t>
  </si>
  <si>
    <t>Державна безпека</t>
  </si>
  <si>
    <t>Безпека державного кордону</t>
  </si>
  <si>
    <t>Військове управління (за видами збройних сил)</t>
  </si>
  <si>
    <t>Забезпечення військ (сил)</t>
  </si>
  <si>
    <t>Озброєння та військова техніка</t>
  </si>
  <si>
    <t>Національна безпека (за окремими сферами забезпечення і видами діяльності)</t>
  </si>
  <si>
    <t>Пожежна безпека</t>
  </si>
  <si>
    <t>Правоохоронна діяльність</t>
  </si>
  <si>
    <t>Річковий та морський транспорт</t>
  </si>
  <si>
    <t>Авіаційний транспорт</t>
  </si>
  <si>
    <t>Залізничний транспорт</t>
  </si>
  <si>
    <t>Автомобільний транспорт</t>
  </si>
  <si>
    <t>Транспортні технології (за видами)</t>
  </si>
  <si>
    <t>Міжнародні відносини, суспільні комунікації та регіональні студії</t>
  </si>
  <si>
    <t>Міжнародні економічні відносини</t>
  </si>
  <si>
    <t>Міжнародне право</t>
  </si>
  <si>
    <t>Освітньо-професійна</t>
  </si>
  <si>
    <t>Назва освітньої програми:</t>
  </si>
  <si>
    <t>Кваліфікація:</t>
  </si>
  <si>
    <t>Термін навчання:</t>
  </si>
  <si>
    <t>3 роки 10 місяців</t>
  </si>
  <si>
    <t>Навчання на базі:</t>
  </si>
  <si>
    <t>повної загальної середньої освіти</t>
  </si>
  <si>
    <t>Освітній ступінь та форма навчання</t>
  </si>
  <si>
    <t>Інформація про затвердження</t>
  </si>
  <si>
    <t>Протокол Вченої ради:</t>
  </si>
  <si>
    <t>Дата Вченої ради:</t>
  </si>
  <si>
    <t>Атестація здобувачів вищої освіти:</t>
  </si>
  <si>
    <t>Спеціалізація:</t>
  </si>
  <si>
    <t>−</t>
  </si>
  <si>
    <t>ІV. Кваліфікаційна атестація</t>
  </si>
  <si>
    <t>Форма
кваліфікаційної атестації випускників</t>
  </si>
  <si>
    <t>Виконання кваліфікаційної роботи та кваліфікаційна атестація</t>
  </si>
  <si>
    <t>підготовка кваліфікаційної роботи та кваліфікаційна атестація</t>
  </si>
  <si>
    <t>Теоретичне
навчання</t>
  </si>
  <si>
    <t>Погодження</t>
  </si>
  <si>
    <t>Факультет:</t>
  </si>
  <si>
    <t>Гарант освітньої програми</t>
  </si>
  <si>
    <t>Розподіл за семестрами</t>
  </si>
  <si>
    <t>Фізичне виховання*</t>
  </si>
  <si>
    <t>ОК1</t>
  </si>
  <si>
    <t>ОК2</t>
  </si>
  <si>
    <t>ОК3</t>
  </si>
  <si>
    <t>ОК4</t>
  </si>
  <si>
    <t>ОК5</t>
  </si>
  <si>
    <t>ОК6</t>
  </si>
  <si>
    <t>ОК7</t>
  </si>
  <si>
    <t>ОК9</t>
  </si>
  <si>
    <t>ОК10</t>
  </si>
  <si>
    <t>ОК11</t>
  </si>
  <si>
    <t>* - за рахунок вільного часу студента (секцій)</t>
  </si>
  <si>
    <t>_____________</t>
  </si>
  <si>
    <t>Для перевірки</t>
  </si>
  <si>
    <t>Підставте свої дані у клітинки зеленого кольору</t>
  </si>
  <si>
    <t>Галузь знань:</t>
  </si>
  <si>
    <t>Спеціальність:</t>
  </si>
  <si>
    <t>(зазначається для спеціальностей із затвердженими спеціалізаціями)</t>
  </si>
  <si>
    <t>ОК12</t>
  </si>
  <si>
    <t>ОК13</t>
  </si>
  <si>
    <t>ОК14</t>
  </si>
  <si>
    <t>ОК15</t>
  </si>
  <si>
    <t>ОК16</t>
  </si>
  <si>
    <t>ОК17</t>
  </si>
  <si>
    <t>ОК18</t>
  </si>
  <si>
    <t>ОК19</t>
  </si>
  <si>
    <t>ОК20</t>
  </si>
  <si>
    <t>ОК21</t>
  </si>
  <si>
    <t>ОК22</t>
  </si>
  <si>
    <t>ОК23</t>
  </si>
  <si>
    <t>ОК24</t>
  </si>
  <si>
    <t>ОК25</t>
  </si>
  <si>
    <t>ОК26</t>
  </si>
  <si>
    <t>ОК27</t>
  </si>
  <si>
    <t>ОК28</t>
  </si>
  <si>
    <t>ОК29</t>
  </si>
  <si>
    <t>ОК30</t>
  </si>
  <si>
    <t>ОК31</t>
  </si>
  <si>
    <t>ОК32</t>
  </si>
  <si>
    <t>ОК33</t>
  </si>
  <si>
    <t>ВК3.1</t>
  </si>
  <si>
    <t>ВК3.3</t>
  </si>
  <si>
    <t>ВК8.1</t>
  </si>
  <si>
    <t>ВК8.2</t>
  </si>
  <si>
    <t>ВК9.1</t>
  </si>
  <si>
    <t>ВК9.2</t>
  </si>
  <si>
    <t>ВК1.X</t>
  </si>
  <si>
    <t>Кількість тижнів в семестрі</t>
  </si>
  <si>
    <t>І. Графік освітнього процесу</t>
  </si>
  <si>
    <t>V. План освітнього процесу</t>
  </si>
  <si>
    <t>Андрій МОРОЗОВ</t>
  </si>
  <si>
    <t>Ірина ЦАРУК</t>
  </si>
  <si>
    <t>Ректор ______________________  Віктор ЄВДОКИМОВ</t>
  </si>
  <si>
    <t>ЗАТВЕРДЖЕНО</t>
  </si>
  <si>
    <t>Інше</t>
  </si>
  <si>
    <t>Форма</t>
  </si>
  <si>
    <t>МІНІСТЕРСТВО ОСВІТИ І НАУКИ УКРАЇНИ</t>
  </si>
  <si>
    <t>ДЕРЖАВНИЙ УНІВЕРСИТЕТ "ЖИТОМИРСЬКА ПОЛІТЕХНІКА"</t>
  </si>
  <si>
    <t>*Індекс структурного підрозділу відповідно до наказу ректора «Про індексацію структурних підрозділів Державного університету «Житомирська політехніка» (наприклад, 19.08).</t>
  </si>
  <si>
    <t>** Код спеціальності (наведено у постанові Кабінету Міністрів України від 29 квітня 2015 р. № 266 «Про затвердження переліку галузей знань і спеціальностей, за якими здійснюється підготовка здобувачів вищої освіти»).</t>
  </si>
  <si>
    <t>*** Освітній ступінь (молодший бакалавр – МБ, бакалавр – Б, магістр – М).</t>
  </si>
  <si>
    <t>**** Термін навчання (на базі пової загальної середньої освіти (3 роки і 10 місяців) - 4; на базі молодшого бакалавра (1 рік і 10 місяців) - 2 або (2 роки і 10 місяців) - 3).</t>
  </si>
  <si>
    <t>***** Форма навчання (денна – Д, заочна – З).</t>
  </si>
  <si>
    <t>ВІЗИ:</t>
  </si>
  <si>
    <t>Дати погодження</t>
  </si>
  <si>
    <t>бакалавр</t>
  </si>
  <si>
    <t>денна</t>
  </si>
  <si>
    <t>ФПУП</t>
  </si>
  <si>
    <t>Димитрій ГРИЦИШЕН</t>
  </si>
  <si>
    <t>Загальна психологія</t>
  </si>
  <si>
    <t>Атестаційний екзамен</t>
  </si>
  <si>
    <t>Код н/д</t>
  </si>
  <si>
    <t>Компоненти освітньої програми (навчальні дисципліни, курсові проекти/ роботи,практики кваліфікаційна робота)</t>
  </si>
  <si>
    <t>к-ть кредитів</t>
  </si>
  <si>
    <t>Форма підсум. контролю</t>
  </si>
  <si>
    <t>І курс, 1 семестр</t>
  </si>
  <si>
    <t>залік</t>
  </si>
  <si>
    <t>екзамен</t>
  </si>
  <si>
    <t>І курс, 2 семестр</t>
  </si>
  <si>
    <t>диф.зал.</t>
  </si>
  <si>
    <t xml:space="preserve">Філософія </t>
  </si>
  <si>
    <t>ВК 5.2.</t>
  </si>
  <si>
    <t>Правове забезпечення професійної діяльності</t>
  </si>
  <si>
    <t>Конфліктологія</t>
  </si>
  <si>
    <t>Психологія впливу</t>
  </si>
  <si>
    <t>ІІ курс, 3 семестр</t>
  </si>
  <si>
    <t>ІІ курс, 4 семестр</t>
  </si>
  <si>
    <t>ВК 5.1.</t>
  </si>
  <si>
    <t>ІІІ курс, 5 семестр</t>
  </si>
  <si>
    <t>ВК6.2.</t>
  </si>
  <si>
    <t>ІІІ курс, 6 семестр</t>
  </si>
  <si>
    <t>ВК 7.1</t>
  </si>
  <si>
    <t>ІV курс, 7 семестр</t>
  </si>
  <si>
    <t>ВК 4.1</t>
  </si>
  <si>
    <t>ВК 4.2</t>
  </si>
  <si>
    <t>ВК 4.3</t>
  </si>
  <si>
    <t>Психологія стресу та постравматичного стресового розладу</t>
  </si>
  <si>
    <t>Структурно-логічна схема ОП</t>
  </si>
  <si>
    <t>ІV курс, 8 семестр</t>
  </si>
  <si>
    <t>В.о. завідувача кафедри ПтаСЗ</t>
  </si>
  <si>
    <t>Врегулювання конфліктів</t>
  </si>
  <si>
    <t>Права та обовязки водія та їх захист</t>
  </si>
  <si>
    <t>Запобігання та протидія проявам насильства</t>
  </si>
  <si>
    <t>Основи інформатики</t>
  </si>
  <si>
    <t>01</t>
  </si>
  <si>
    <t>014</t>
  </si>
  <si>
    <t>Середня освіта (мова і література (англійська))</t>
  </si>
  <si>
    <t>бакалавр з середньої освіти</t>
  </si>
  <si>
    <t>31 серпня 2021р.</t>
  </si>
  <si>
    <t>Іноземних мов</t>
  </si>
  <si>
    <t>Наталя АНДРІЙЧУК</t>
  </si>
  <si>
    <t>Ф-21.10-04.02/053.00.1/Б/4/Д-2021</t>
  </si>
  <si>
    <t>__. __.2021р.</t>
  </si>
  <si>
    <t>Законодавство у галузі освіти</t>
  </si>
  <si>
    <t>Система середньої освіти в Україні і в світі</t>
  </si>
  <si>
    <t>ВК 5.3.</t>
  </si>
  <si>
    <t>Грантова проєктна діяльність</t>
  </si>
  <si>
    <t>Основи інклюзивної освіти</t>
  </si>
  <si>
    <t>Лінгвістичні студії</t>
  </si>
  <si>
    <t>Сучасні засоби навчання</t>
  </si>
  <si>
    <t>Інновації в освітній діяльності</t>
  </si>
  <si>
    <t>Теорія літератури</t>
  </si>
  <si>
    <t>Підручникознавство в галузі освіти</t>
  </si>
  <si>
    <t>Документообіг в галузі освіти</t>
  </si>
  <si>
    <t xml:space="preserve">Кваліфікаційний екзамен </t>
  </si>
  <si>
    <t>Історія світової літератури</t>
  </si>
  <si>
    <t>Особливості роботи вчителя в умовах дистанційного навчання</t>
  </si>
  <si>
    <t xml:space="preserve">Основи наукових досліджень </t>
  </si>
  <si>
    <t>8 диф</t>
  </si>
  <si>
    <t xml:space="preserve">Правове забезпечення професійної діяльності </t>
  </si>
  <si>
    <t>ВСЬОГО</t>
  </si>
  <si>
    <t>ВК1</t>
  </si>
  <si>
    <t>ВК2</t>
  </si>
  <si>
    <t>ВК3</t>
  </si>
  <si>
    <t>ВК4</t>
  </si>
  <si>
    <t>ВК5</t>
  </si>
  <si>
    <t>ВК6</t>
  </si>
  <si>
    <t>ВК7</t>
  </si>
  <si>
    <t>ВК8</t>
  </si>
  <si>
    <t>ВК9</t>
  </si>
  <si>
    <t>ВК10</t>
  </si>
  <si>
    <t>ВК11</t>
  </si>
  <si>
    <t>ВК12</t>
  </si>
  <si>
    <t>ВК13</t>
  </si>
  <si>
    <t>ВК14</t>
  </si>
  <si>
    <t>ВК15</t>
  </si>
  <si>
    <t>ВК16</t>
  </si>
  <si>
    <t>ВК17</t>
  </si>
  <si>
    <t>ВК18</t>
  </si>
  <si>
    <t>ВК19</t>
  </si>
  <si>
    <t>ВК20</t>
  </si>
  <si>
    <t>ВК21</t>
  </si>
  <si>
    <t>ВК22</t>
  </si>
  <si>
    <t>ВК23</t>
  </si>
  <si>
    <t>ВК24</t>
  </si>
  <si>
    <t>Риторика</t>
  </si>
  <si>
    <t>ВК25</t>
  </si>
  <si>
    <t>Дисципліна професійної підготовки №1</t>
  </si>
  <si>
    <t>Дисципліна професійної підготовки №2</t>
  </si>
  <si>
    <t>Дисципліна професійної підготовки №3</t>
  </si>
  <si>
    <t>Дисципліна професійної підготовки №4</t>
  </si>
  <si>
    <t>Дисципліна професійної підготовки №5</t>
  </si>
  <si>
    <t>Дисципліна професійної підготовки №6</t>
  </si>
  <si>
    <t>Дисципліна професійної підготовки №7</t>
  </si>
  <si>
    <t>Дисципліна професійної підготовки №8</t>
  </si>
  <si>
    <t>Дисципліна професійної підготовки №9</t>
  </si>
  <si>
    <t>Дисципліна професійної підготовки №10</t>
  </si>
  <si>
    <t>Основи наукових досліджень</t>
  </si>
  <si>
    <t xml:space="preserve">Психологія особистості </t>
  </si>
  <si>
    <t>аудиторка</t>
  </si>
  <si>
    <t>Дисципліна професійної підготовки 1</t>
  </si>
  <si>
    <t>Дисципліна професійної підготовки 2</t>
  </si>
  <si>
    <t>Дисципліна професійної підготовки 3</t>
  </si>
  <si>
    <t>Дисципліна професійної підготовки 4</t>
  </si>
  <si>
    <t>Дисципліна професійної підготовки 5</t>
  </si>
  <si>
    <t>Дисципліна професійної підготовки 6</t>
  </si>
  <si>
    <t>Дисципліна професійної підготовки 7</t>
  </si>
  <si>
    <t>Дисципліна професійної підготовки 8</t>
  </si>
  <si>
    <t>Дисципліна професійної підготовкиа 9</t>
  </si>
  <si>
    <t>Дисципліна професійної підготовки 10</t>
  </si>
  <si>
    <t>Студент має вибрати 50 кредитів з врахуванням тижневого навантаження</t>
  </si>
  <si>
    <t>ОК8</t>
  </si>
  <si>
    <t>ВК26</t>
  </si>
  <si>
    <t>ВК27</t>
  </si>
  <si>
    <t>Організація власної справи</t>
  </si>
  <si>
    <t>Розвиток комунікативних навичок</t>
  </si>
  <si>
    <t>Сучасна українська література</t>
  </si>
  <si>
    <t>Основи видавничо-редакційної діяльності</t>
  </si>
  <si>
    <t>Фонетика і лексикологія української мови</t>
  </si>
  <si>
    <t>Морфеміка і словотвір української мови</t>
  </si>
  <si>
    <t>Інноваційні технології у педагогіці</t>
  </si>
  <si>
    <t xml:space="preserve">Іноземна мова </t>
  </si>
  <si>
    <t>Морфологія української мови</t>
  </si>
  <si>
    <t>Основи медіаграмотності</t>
  </si>
  <si>
    <t>Іноземна мова</t>
  </si>
  <si>
    <t>Синтаксис української мови</t>
  </si>
  <si>
    <t xml:space="preserve">Дисципліна №1 </t>
  </si>
  <si>
    <t>Практикум української мови</t>
  </si>
  <si>
    <t>Методика навчання державної мови</t>
  </si>
  <si>
    <t>Українська мова і література в контексті НУШ</t>
  </si>
  <si>
    <t>Інтеграція мобільних технологій у процес викладання мови і літератури</t>
  </si>
  <si>
    <t>Права та обов'язки водія та їх захист</t>
  </si>
  <si>
    <t xml:space="preserve">Українознавство та фольклористика </t>
  </si>
  <si>
    <t>Сучасна світова література</t>
  </si>
  <si>
    <t>ВК28</t>
  </si>
  <si>
    <t>Давня українська література</t>
  </si>
  <si>
    <t>Стилістика і культура української мови</t>
  </si>
  <si>
    <t>Основи цифрової журналістики</t>
  </si>
  <si>
    <t>Методика навчання української літератури</t>
  </si>
  <si>
    <t>Методика навчання світової літератури</t>
  </si>
  <si>
    <t>Вікова психологія та основи медичних знань</t>
  </si>
  <si>
    <t xml:space="preserve">Фонетика і лексикологія української мови </t>
  </si>
  <si>
    <t xml:space="preserve">Основи медіаграмотності </t>
  </si>
  <si>
    <t xml:space="preserve">Сучасна українська література </t>
  </si>
  <si>
    <t xml:space="preserve">Синтаксис української мови </t>
  </si>
  <si>
    <t xml:space="preserve">Методика навчання державної мови </t>
  </si>
  <si>
    <t>Систаксис української мови</t>
  </si>
  <si>
    <t xml:space="preserve">Методика навчання української літератури </t>
  </si>
  <si>
    <t xml:space="preserve">Практикум української мови </t>
  </si>
  <si>
    <t>Основи цифрової журналітики</t>
  </si>
  <si>
    <t>Законодавство в галузі освіти</t>
  </si>
  <si>
    <t xml:space="preserve">Методика навчання світової літератури </t>
  </si>
  <si>
    <t>Інтеграція мобільних технологій у процес викладання української мови та літератури</t>
  </si>
  <si>
    <t>Шкільний курс української мови та літератури</t>
  </si>
  <si>
    <t>Історія української мови</t>
  </si>
  <si>
    <t>ВК6.1.</t>
  </si>
  <si>
    <t xml:space="preserve">Вступ до спеціальності </t>
  </si>
  <si>
    <t>Право у медіапросторі</t>
  </si>
  <si>
    <t>Документообіг у галузі освіти</t>
  </si>
  <si>
    <t>1,2,3,4,5,6</t>
  </si>
  <si>
    <t>Особиста безпека</t>
  </si>
  <si>
    <t>Українська література: періодизація і жанрологія</t>
  </si>
  <si>
    <t>Українська мова та академічне письмо</t>
  </si>
  <si>
    <t>Історія України і української культури</t>
  </si>
  <si>
    <t>Історія України та української культури</t>
  </si>
  <si>
    <t>Вступ до спеціальності</t>
  </si>
  <si>
    <t>ВК1.1</t>
  </si>
  <si>
    <t>ВК1.2</t>
  </si>
  <si>
    <t>ВК1.3</t>
  </si>
  <si>
    <t>ВК3.2</t>
  </si>
  <si>
    <t>ВК 7.2</t>
  </si>
  <si>
    <t>ВК7.3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</si>
</sst>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35" x14ac:knownFonts="1">
    <font>
      <sz val="12"/>
      <name val="Times New Roman Cyr"/>
      <family val="1"/>
      <charset val="204"/>
    </font>
    <font>
      <sz val="10"/>
      <name val="Arial Cyr"/>
      <charset val="204"/>
    </font>
    <font>
      <sz val="12"/>
      <name val="Arial Narrow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3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C00000"/>
      <name val="Arial Narrow"/>
      <family val="2"/>
      <charset val="204"/>
    </font>
    <font>
      <sz val="12"/>
      <color theme="0"/>
      <name val="Times New Roman Cyr"/>
      <family val="1"/>
      <charset val="204"/>
    </font>
    <font>
      <b/>
      <sz val="14"/>
      <color theme="1"/>
      <name val="Arial Narrow"/>
      <family val="2"/>
      <charset val="204"/>
    </font>
    <font>
      <sz val="12"/>
      <color rgb="FFFF0000"/>
      <name val="Times New Roman Cyr"/>
      <family val="1"/>
      <charset val="204"/>
    </font>
    <font>
      <b/>
      <sz val="16"/>
      <color rgb="FFC00000"/>
      <name val="Arial Narrow"/>
      <family val="2"/>
      <charset val="204"/>
    </font>
    <font>
      <sz val="8"/>
      <color rgb="FF000000"/>
      <name val="Segoe UI"/>
      <family val="2"/>
      <charset val="204"/>
    </font>
    <font>
      <sz val="8"/>
      <name val="Times New Roman Cyr"/>
      <family val="1"/>
      <charset val="204"/>
    </font>
    <font>
      <sz val="10"/>
      <name val="Cambria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1" applyNumberFormat="0" applyFill="0" applyBorder="0">
      <alignment horizontal="center"/>
    </xf>
    <xf numFmtId="9" fontId="1" fillId="0" borderId="0" applyFont="0" applyFill="0" applyBorder="0" applyAlignment="0" applyProtection="0"/>
  </cellStyleXfs>
  <cellXfs count="670">
    <xf numFmtId="0" fontId="0" fillId="0" borderId="0" xfId="0" applyBorder="1">
      <alignment horizontal="center"/>
    </xf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/>
    </xf>
    <xf numFmtId="0" fontId="21" fillId="0" borderId="0" xfId="0" applyFont="1" applyBorder="1">
      <alignment horizontal="center"/>
    </xf>
    <xf numFmtId="0" fontId="3" fillId="0" borderId="0" xfId="0" applyFont="1" applyFill="1" applyBorder="1" applyProtection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/>
    <xf numFmtId="0" fontId="22" fillId="0" borderId="0" xfId="0" applyFont="1" applyBorder="1" applyAlignment="1">
      <alignment horizontal="right" wrapText="1"/>
    </xf>
    <xf numFmtId="0" fontId="22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" fillId="0" borderId="0" xfId="0" applyFont="1" applyBorder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2" fillId="0" borderId="2" xfId="0" applyFont="1" applyBorder="1" applyAlignment="1">
      <alignment horizontal="right"/>
    </xf>
    <xf numFmtId="0" fontId="22" fillId="0" borderId="2" xfId="0" applyFont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2" fillId="0" borderId="2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left" wrapText="1"/>
    </xf>
    <xf numFmtId="0" fontId="2" fillId="3" borderId="2" xfId="0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2" fillId="3" borderId="2" xfId="0" applyFont="1" applyFill="1" applyBorder="1" applyAlignment="1" applyProtection="1">
      <alignment horizontal="left"/>
      <protection locked="0"/>
    </xf>
    <xf numFmtId="49" fontId="22" fillId="3" borderId="2" xfId="0" applyNumberFormat="1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0" borderId="2" xfId="0" applyNumberFormat="1" applyFont="1" applyFill="1" applyBorder="1" applyAlignment="1" applyProtection="1">
      <alignment horizontal="left" wrapText="1"/>
    </xf>
    <xf numFmtId="0" fontId="26" fillId="0" borderId="0" xfId="0" applyFont="1" applyBorder="1" applyProtection="1">
      <alignment horizontal="center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/>
    <xf numFmtId="49" fontId="5" fillId="0" borderId="0" xfId="0" applyNumberFormat="1" applyFont="1" applyFill="1" applyBorder="1" applyAlignment="1" applyProtection="1"/>
    <xf numFmtId="49" fontId="5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center"/>
    </xf>
    <xf numFmtId="49" fontId="9" fillId="0" borderId="0" xfId="0" applyNumberFormat="1" applyFont="1" applyBorder="1" applyAlignment="1" applyProtection="1"/>
    <xf numFmtId="49" fontId="6" fillId="0" borderId="0" xfId="0" applyNumberFormat="1" applyFont="1" applyFill="1" applyBorder="1" applyAlignment="1" applyProtection="1"/>
    <xf numFmtId="49" fontId="10" fillId="0" borderId="0" xfId="0" applyNumberFormat="1" applyFont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49" fontId="3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5" fillId="4" borderId="0" xfId="0" applyFont="1" applyFill="1" applyBorder="1" applyAlignment="1" applyProtection="1">
      <protection locked="0"/>
    </xf>
    <xf numFmtId="49" fontId="14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/>
    <xf numFmtId="49" fontId="5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center" wrapText="1"/>
    </xf>
    <xf numFmtId="0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49" fontId="18" fillId="0" borderId="0" xfId="0" applyNumberFormat="1" applyFont="1" applyFill="1" applyBorder="1" applyAlignment="1" applyProtection="1"/>
    <xf numFmtId="0" fontId="5" fillId="0" borderId="2" xfId="0" applyFont="1" applyBorder="1" applyAlignment="1" applyProtection="1">
      <alignment horizontal="center" vertical="center" wrapText="1"/>
    </xf>
    <xf numFmtId="49" fontId="18" fillId="0" borderId="20" xfId="0" applyNumberFormat="1" applyFont="1" applyFill="1" applyBorder="1" applyAlignment="1" applyProtection="1">
      <alignment vertical="center"/>
    </xf>
    <xf numFmtId="49" fontId="18" fillId="0" borderId="21" xfId="0" applyNumberFormat="1" applyFont="1" applyFill="1" applyBorder="1" applyAlignment="1" applyProtection="1">
      <alignment vertical="center"/>
    </xf>
    <xf numFmtId="49" fontId="18" fillId="0" borderId="22" xfId="0" applyNumberFormat="1" applyFont="1" applyFill="1" applyBorder="1" applyAlignment="1" applyProtection="1">
      <alignment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49" fontId="18" fillId="0" borderId="2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center" vertical="center"/>
    </xf>
    <xf numFmtId="49" fontId="17" fillId="0" borderId="21" xfId="0" applyNumberFormat="1" applyFont="1" applyFill="1" applyBorder="1" applyAlignment="1" applyProtection="1">
      <alignment horizontal="center" vertical="center"/>
    </xf>
    <xf numFmtId="49" fontId="17" fillId="0" borderId="22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protection locked="0"/>
    </xf>
    <xf numFmtId="49" fontId="7" fillId="0" borderId="0" xfId="0" applyNumberFormat="1" applyFont="1" applyFill="1" applyBorder="1" applyAlignment="1" applyProtection="1"/>
    <xf numFmtId="0" fontId="2" fillId="3" borderId="2" xfId="0" applyFont="1" applyFill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/>
    <xf numFmtId="0" fontId="5" fillId="0" borderId="1" xfId="0" applyFont="1" applyAlignment="1"/>
    <xf numFmtId="0" fontId="13" fillId="0" borderId="1" xfId="0" applyFont="1" applyAlignment="1"/>
    <xf numFmtId="0" fontId="5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Alignment="1" applyProtection="1">
      <protection locked="0"/>
    </xf>
    <xf numFmtId="0" fontId="13" fillId="0" borderId="1" xfId="0" applyFont="1" applyFill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/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3" fillId="0" borderId="45" xfId="0" applyFont="1" applyBorder="1" applyAlignment="1"/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/>
    </xf>
    <xf numFmtId="0" fontId="2" fillId="4" borderId="2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3" fillId="0" borderId="33" xfId="0" applyFont="1" applyFill="1" applyBorder="1" applyAlignment="1" applyProtection="1">
      <alignment vertical="center"/>
      <protection locked="0"/>
    </xf>
    <xf numFmtId="0" fontId="3" fillId="0" borderId="47" xfId="0" applyFont="1" applyFill="1" applyBorder="1" applyAlignment="1" applyProtection="1">
      <alignment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9" fontId="5" fillId="0" borderId="38" xfId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9" fontId="5" fillId="0" borderId="40" xfId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9" fontId="5" fillId="0" borderId="20" xfId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9" fontId="5" fillId="0" borderId="6" xfId="1" applyFont="1" applyFill="1" applyBorder="1" applyAlignment="1" applyProtection="1">
      <alignment horizontal="center" vertical="center"/>
    </xf>
    <xf numFmtId="0" fontId="3" fillId="0" borderId="69" xfId="0" applyFont="1" applyFill="1" applyBorder="1" applyAlignment="1" applyProtection="1">
      <alignment horizontal="center" vertical="center"/>
    </xf>
    <xf numFmtId="0" fontId="3" fillId="0" borderId="68" xfId="0" applyFont="1" applyFill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7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9" fontId="5" fillId="0" borderId="28" xfId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vertical="center"/>
      <protection locked="0"/>
    </xf>
    <xf numFmtId="0" fontId="7" fillId="0" borderId="34" xfId="0" applyFont="1" applyFill="1" applyBorder="1" applyAlignment="1" applyProtection="1">
      <alignment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32" xfId="0" applyFont="1" applyFill="1" applyBorder="1" applyAlignment="1" applyProtection="1">
      <alignment vertical="center"/>
    </xf>
    <xf numFmtId="0" fontId="3" fillId="0" borderId="58" xfId="0" applyFont="1" applyFill="1" applyBorder="1" applyAlignment="1" applyProtection="1">
      <alignment vertical="center"/>
      <protection locked="0"/>
    </xf>
    <xf numFmtId="0" fontId="3" fillId="0" borderId="24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5" fillId="4" borderId="2" xfId="0" applyFont="1" applyFill="1" applyBorder="1" applyAlignment="1">
      <alignment horizontal="left" wrapText="1"/>
    </xf>
    <xf numFmtId="0" fontId="5" fillId="6" borderId="2" xfId="0" applyFont="1" applyFill="1" applyBorder="1" applyAlignment="1" applyProtection="1">
      <alignment vertical="center" wrapText="1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>
      <alignment horizontal="center" wrapTex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wrapText="1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3" fillId="0" borderId="54" xfId="0" applyFont="1" applyFill="1" applyBorder="1" applyAlignment="1" applyProtection="1">
      <alignment vertical="center"/>
      <protection locked="0"/>
    </xf>
    <xf numFmtId="0" fontId="3" fillId="0" borderId="55" xfId="0" applyFont="1" applyFill="1" applyBorder="1" applyAlignment="1" applyProtection="1">
      <alignment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70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7" fillId="0" borderId="50" xfId="0" applyFont="1" applyFill="1" applyBorder="1" applyAlignment="1" applyProtection="1">
      <alignment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vertical="center"/>
    </xf>
    <xf numFmtId="0" fontId="7" fillId="0" borderId="46" xfId="0" applyFont="1" applyFill="1" applyBorder="1" applyAlignment="1" applyProtection="1">
      <alignment vertical="center"/>
    </xf>
    <xf numFmtId="0" fontId="7" fillId="0" borderId="74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1" fontId="3" fillId="0" borderId="70" xfId="0" applyNumberFormat="1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67" xfId="0" applyFont="1" applyFill="1" applyBorder="1" applyAlignment="1" applyProtection="1">
      <alignment horizontal="center" vertical="center"/>
    </xf>
    <xf numFmtId="9" fontId="5" fillId="0" borderId="68" xfId="1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  <protection locked="0"/>
    </xf>
    <xf numFmtId="0" fontId="5" fillId="0" borderId="66" xfId="0" applyFont="1" applyFill="1" applyBorder="1" applyAlignment="1" applyProtection="1">
      <alignment horizontal="center" vertical="center"/>
      <protection locked="0"/>
    </xf>
    <xf numFmtId="0" fontId="5" fillId="0" borderId="67" xfId="0" applyFont="1" applyFill="1" applyBorder="1" applyAlignment="1" applyProtection="1">
      <alignment horizontal="center" vertical="center"/>
      <protection locked="0"/>
    </xf>
    <xf numFmtId="0" fontId="5" fillId="0" borderId="68" xfId="0" applyFont="1" applyFill="1" applyBorder="1" applyAlignment="1" applyProtection="1">
      <alignment horizontal="center" vertical="center"/>
      <protection locked="0"/>
    </xf>
    <xf numFmtId="0" fontId="5" fillId="0" borderId="69" xfId="0" applyFont="1" applyFill="1" applyBorder="1" applyAlignment="1" applyProtection="1">
      <alignment horizontal="center" vertical="center"/>
      <protection locked="0"/>
    </xf>
    <xf numFmtId="0" fontId="5" fillId="0" borderId="54" xfId="0" applyFont="1" applyFill="1" applyBorder="1" applyAlignment="1" applyProtection="1">
      <protection locked="0"/>
    </xf>
    <xf numFmtId="0" fontId="5" fillId="0" borderId="49" xfId="0" applyFont="1" applyFill="1" applyBorder="1" applyAlignment="1" applyProtection="1">
      <alignment horizontal="center" vertical="center"/>
    </xf>
    <xf numFmtId="9" fontId="5" fillId="0" borderId="67" xfId="1" applyFont="1" applyFill="1" applyBorder="1" applyAlignment="1" applyProtection="1">
      <alignment horizontal="center" vertical="center"/>
    </xf>
    <xf numFmtId="0" fontId="5" fillId="0" borderId="68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59" xfId="0" applyFont="1" applyFill="1" applyBorder="1" applyAlignment="1" applyProtection="1">
      <alignment vertical="center" wrapText="1"/>
      <protection locked="0"/>
    </xf>
    <xf numFmtId="0" fontId="5" fillId="7" borderId="2" xfId="0" applyFont="1" applyFill="1" applyBorder="1" applyAlignment="1">
      <alignment horizontal="center" wrapText="1"/>
    </xf>
    <xf numFmtId="0" fontId="5" fillId="7" borderId="22" xfId="0" applyFont="1" applyFill="1" applyBorder="1" applyAlignment="1" applyProtection="1">
      <alignment vertical="center" wrapText="1"/>
      <protection locked="0"/>
    </xf>
    <xf numFmtId="0" fontId="5" fillId="8" borderId="2" xfId="0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vertical="center" wrapText="1"/>
      <protection locked="0"/>
    </xf>
    <xf numFmtId="0" fontId="5" fillId="8" borderId="2" xfId="0" applyFont="1" applyFill="1" applyBorder="1" applyAlignment="1">
      <alignment horizontal="center" wrapText="1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5" fillId="9" borderId="2" xfId="0" applyFont="1" applyFill="1" applyBorder="1" applyAlignment="1">
      <alignment horizontal="left" wrapText="1"/>
    </xf>
    <xf numFmtId="0" fontId="5" fillId="9" borderId="2" xfId="0" applyFont="1" applyFill="1" applyBorder="1" applyAlignment="1">
      <alignment horizontal="center" wrapText="1"/>
    </xf>
    <xf numFmtId="0" fontId="5" fillId="9" borderId="2" xfId="0" applyFont="1" applyFill="1" applyBorder="1" applyAlignment="1" applyProtection="1">
      <alignment vertical="center" wrapText="1"/>
      <protection locked="0"/>
    </xf>
    <xf numFmtId="0" fontId="5" fillId="7" borderId="2" xfId="0" applyFont="1" applyFill="1" applyBorder="1" applyAlignment="1" applyProtection="1">
      <alignment vertical="center" wrapText="1"/>
      <protection locked="0"/>
    </xf>
    <xf numFmtId="0" fontId="5" fillId="7" borderId="2" xfId="0" applyFont="1" applyFill="1" applyBorder="1" applyAlignment="1">
      <alignment horizontal="left" wrapText="1"/>
    </xf>
    <xf numFmtId="0" fontId="5" fillId="7" borderId="37" xfId="0" applyFont="1" applyFill="1" applyBorder="1" applyAlignment="1" applyProtection="1">
      <alignment vertical="center" wrapText="1"/>
      <protection locked="0"/>
    </xf>
    <xf numFmtId="0" fontId="5" fillId="7" borderId="17" xfId="0" applyFont="1" applyFill="1" applyBorder="1" applyAlignment="1" applyProtection="1">
      <alignment vertical="center" wrapText="1"/>
      <protection locked="0"/>
    </xf>
    <xf numFmtId="0" fontId="5" fillId="8" borderId="2" xfId="0" applyFont="1" applyFill="1" applyBorder="1" applyAlignment="1">
      <alignment horizontal="left" wrapText="1"/>
    </xf>
    <xf numFmtId="0" fontId="5" fillId="10" borderId="2" xfId="0" applyFont="1" applyFill="1" applyBorder="1" applyAlignment="1">
      <alignment horizontal="center" wrapText="1"/>
    </xf>
    <xf numFmtId="0" fontId="5" fillId="10" borderId="2" xfId="0" applyFont="1" applyFill="1" applyBorder="1" applyAlignment="1" applyProtection="1">
      <alignment horizontal="center" vertical="center"/>
      <protection locked="0"/>
    </xf>
    <xf numFmtId="0" fontId="5" fillId="10" borderId="2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Border="1">
      <alignment horizontal="center"/>
    </xf>
    <xf numFmtId="0" fontId="11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>
      <alignment wrapText="1"/>
    </xf>
    <xf numFmtId="0" fontId="13" fillId="4" borderId="1" xfId="0" applyFont="1" applyFill="1" applyAlignment="1">
      <alignment wrapText="1"/>
    </xf>
    <xf numFmtId="0" fontId="5" fillId="11" borderId="2" xfId="0" applyFont="1" applyFill="1" applyBorder="1" applyAlignment="1" applyProtection="1">
      <alignment horizontal="center" vertical="center"/>
      <protection locked="0"/>
    </xf>
    <xf numFmtId="0" fontId="5" fillId="11" borderId="2" xfId="0" applyFont="1" applyFill="1" applyBorder="1" applyAlignment="1" applyProtection="1">
      <alignment vertical="center" wrapText="1"/>
      <protection locked="0"/>
    </xf>
    <xf numFmtId="0" fontId="5" fillId="11" borderId="2" xfId="0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left" wrapText="1"/>
    </xf>
    <xf numFmtId="0" fontId="5" fillId="12" borderId="2" xfId="0" applyFont="1" applyFill="1" applyBorder="1" applyAlignment="1" applyProtection="1">
      <alignment horizontal="center" vertical="center"/>
      <protection locked="0"/>
    </xf>
    <xf numFmtId="0" fontId="5" fillId="12" borderId="0" xfId="0" applyFont="1" applyFill="1" applyBorder="1" applyAlignment="1">
      <alignment horizontal="left" wrapText="1"/>
    </xf>
    <xf numFmtId="0" fontId="19" fillId="12" borderId="2" xfId="0" applyFont="1" applyFill="1" applyBorder="1" applyAlignment="1" applyProtection="1">
      <alignment horizontal="center" vertical="center"/>
      <protection locked="0"/>
    </xf>
    <xf numFmtId="0" fontId="5" fillId="12" borderId="2" xfId="0" applyFont="1" applyFill="1" applyBorder="1" applyAlignment="1">
      <alignment horizontal="center" wrapText="1"/>
    </xf>
    <xf numFmtId="0" fontId="5" fillId="12" borderId="2" xfId="0" applyFont="1" applyFill="1" applyBorder="1" applyAlignment="1" applyProtection="1">
      <alignment vertical="center" wrapText="1"/>
      <protection locked="0"/>
    </xf>
    <xf numFmtId="0" fontId="5" fillId="0" borderId="2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14" borderId="2" xfId="0" applyFont="1" applyFill="1" applyBorder="1" applyAlignment="1" applyProtection="1">
      <alignment horizontal="center" vertical="center"/>
      <protection locked="0"/>
    </xf>
    <xf numFmtId="0" fontId="5" fillId="14" borderId="2" xfId="0" applyFont="1" applyFill="1" applyBorder="1" applyAlignment="1">
      <alignment horizontal="left" wrapText="1"/>
    </xf>
    <xf numFmtId="0" fontId="19" fillId="14" borderId="2" xfId="0" applyFont="1" applyFill="1" applyBorder="1" applyAlignment="1" applyProtection="1">
      <alignment horizontal="center" vertical="center"/>
      <protection locked="0"/>
    </xf>
    <xf numFmtId="0" fontId="5" fillId="14" borderId="2" xfId="0" applyFont="1" applyFill="1" applyBorder="1" applyAlignment="1">
      <alignment horizontal="center" wrapText="1"/>
    </xf>
    <xf numFmtId="0" fontId="5" fillId="14" borderId="0" xfId="0" applyFont="1" applyFill="1" applyBorder="1" applyAlignment="1">
      <alignment horizontal="center" wrapText="1"/>
    </xf>
    <xf numFmtId="0" fontId="5" fillId="14" borderId="2" xfId="0" applyFont="1" applyFill="1" applyBorder="1" applyAlignment="1" applyProtection="1">
      <alignment vertical="center" wrapText="1"/>
      <protection locked="0"/>
    </xf>
    <xf numFmtId="0" fontId="5" fillId="14" borderId="2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12" borderId="2" xfId="0" applyFont="1" applyFill="1" applyBorder="1" applyAlignment="1" applyProtection="1">
      <alignment horizontal="center" vertical="center" wrapText="1"/>
      <protection locked="0"/>
    </xf>
    <xf numFmtId="0" fontId="5" fillId="12" borderId="2" xfId="0" applyFont="1" applyFill="1" applyBorder="1" applyAlignment="1">
      <alignment horizontal="left" wrapText="1"/>
    </xf>
    <xf numFmtId="0" fontId="5" fillId="15" borderId="2" xfId="0" applyFont="1" applyFill="1" applyBorder="1" applyAlignment="1" applyProtection="1">
      <alignment horizontal="center" vertical="center"/>
      <protection locked="0"/>
    </xf>
    <xf numFmtId="0" fontId="5" fillId="15" borderId="0" xfId="0" applyFont="1" applyFill="1" applyBorder="1" applyAlignment="1">
      <alignment horizontal="left" wrapText="1"/>
    </xf>
    <xf numFmtId="0" fontId="19" fillId="15" borderId="2" xfId="0" applyFont="1" applyFill="1" applyBorder="1" applyAlignment="1" applyProtection="1">
      <alignment horizontal="center" vertical="center"/>
      <protection locked="0"/>
    </xf>
    <xf numFmtId="0" fontId="5" fillId="15" borderId="2" xfId="0" applyFont="1" applyFill="1" applyBorder="1" applyAlignment="1">
      <alignment horizontal="center" wrapText="1"/>
    </xf>
    <xf numFmtId="0" fontId="5" fillId="15" borderId="2" xfId="0" applyFont="1" applyFill="1" applyBorder="1" applyAlignment="1" applyProtection="1">
      <alignment horizontal="center" vertical="center" wrapText="1"/>
      <protection locked="0"/>
    </xf>
    <xf numFmtId="0" fontId="5" fillId="15" borderId="2" xfId="0" applyFont="1" applyFill="1" applyBorder="1" applyAlignment="1" applyProtection="1">
      <alignment vertical="center" wrapText="1"/>
      <protection locked="0"/>
    </xf>
    <xf numFmtId="0" fontId="5" fillId="12" borderId="2" xfId="0" applyFont="1" applyFill="1" applyBorder="1" applyAlignment="1" applyProtection="1">
      <alignment wrapText="1"/>
      <protection locked="0"/>
    </xf>
    <xf numFmtId="0" fontId="5" fillId="12" borderId="59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</xf>
    <xf numFmtId="0" fontId="3" fillId="0" borderId="81" xfId="0" applyFont="1" applyFill="1" applyBorder="1" applyAlignment="1" applyProtection="1">
      <alignment vertical="center"/>
    </xf>
    <xf numFmtId="0" fontId="5" fillId="13" borderId="56" xfId="0" applyFont="1" applyFill="1" applyBorder="1" applyAlignment="1" applyProtection="1">
      <alignment horizontal="center" vertical="center" wrapText="1"/>
      <protection locked="0"/>
    </xf>
    <xf numFmtId="0" fontId="5" fillId="13" borderId="45" xfId="0" applyFont="1" applyFill="1" applyBorder="1" applyAlignment="1" applyProtection="1">
      <alignment vertical="center" wrapText="1"/>
      <protection locked="0"/>
    </xf>
    <xf numFmtId="0" fontId="5" fillId="13" borderId="45" xfId="0" applyFont="1" applyFill="1" applyBorder="1" applyAlignment="1">
      <alignment horizontal="center" wrapText="1"/>
    </xf>
    <xf numFmtId="0" fontId="5" fillId="13" borderId="59" xfId="0" applyFont="1" applyFill="1" applyBorder="1" applyAlignment="1">
      <alignment horizontal="center" wrapText="1"/>
    </xf>
    <xf numFmtId="0" fontId="32" fillId="0" borderId="0" xfId="0" applyFont="1" applyBorder="1">
      <alignment horizontal="center"/>
    </xf>
    <xf numFmtId="0" fontId="3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0" borderId="6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32" fillId="16" borderId="26" xfId="0" applyFont="1" applyFill="1" applyBorder="1" applyAlignment="1" applyProtection="1">
      <alignment horizontal="center" vertical="center" wrapText="1"/>
      <protection locked="0"/>
    </xf>
    <xf numFmtId="0" fontId="32" fillId="16" borderId="26" xfId="0" applyFont="1" applyFill="1" applyBorder="1" applyAlignment="1" applyProtection="1">
      <alignment vertical="center" wrapText="1"/>
      <protection locked="0"/>
    </xf>
    <xf numFmtId="0" fontId="32" fillId="16" borderId="26" xfId="0" applyFont="1" applyFill="1" applyBorder="1" applyAlignment="1" applyProtection="1">
      <alignment horizontal="center" vertical="center" wrapText="1"/>
    </xf>
    <xf numFmtId="9" fontId="32" fillId="16" borderId="26" xfId="1" applyFont="1" applyFill="1" applyBorder="1" applyAlignment="1" applyProtection="1">
      <alignment horizontal="center" vertical="center" wrapText="1"/>
    </xf>
    <xf numFmtId="0" fontId="32" fillId="0" borderId="26" xfId="0" applyFont="1" applyBorder="1">
      <alignment horizontal="center"/>
    </xf>
    <xf numFmtId="0" fontId="32" fillId="16" borderId="26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 applyProtection="1">
      <protection locked="0"/>
    </xf>
    <xf numFmtId="0" fontId="20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13" fillId="0" borderId="40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2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>
      <alignment horizontal="center"/>
    </xf>
    <xf numFmtId="0" fontId="5" fillId="0" borderId="2" xfId="0" applyFont="1" applyFill="1" applyBorder="1" applyAlignment="1">
      <alignment horizontal="left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 applyProtection="1">
      <alignment vertical="center" wrapText="1"/>
      <protection locked="0"/>
    </xf>
    <xf numFmtId="0" fontId="5" fillId="0" borderId="22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5" fillId="0" borderId="56" xfId="0" applyFont="1" applyFill="1" applyBorder="1" applyAlignment="1" applyProtection="1">
      <alignment horizontal="center" vertical="center" wrapText="1"/>
      <protection locked="0"/>
    </xf>
    <xf numFmtId="0" fontId="5" fillId="0" borderId="45" xfId="0" applyFont="1" applyFill="1" applyBorder="1" applyAlignment="1" applyProtection="1">
      <alignment vertical="center" wrapText="1"/>
      <protection locked="0"/>
    </xf>
    <xf numFmtId="0" fontId="5" fillId="0" borderId="45" xfId="0" applyFont="1" applyFill="1" applyBorder="1" applyAlignment="1">
      <alignment horizontal="center" wrapText="1"/>
    </xf>
    <xf numFmtId="0" fontId="5" fillId="0" borderId="59" xfId="0" applyFont="1" applyFill="1" applyBorder="1" applyAlignment="1">
      <alignment horizontal="center" wrapText="1"/>
    </xf>
    <xf numFmtId="0" fontId="5" fillId="0" borderId="59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Alignment="1"/>
    <xf numFmtId="0" fontId="13" fillId="0" borderId="1" xfId="0" applyFont="1" applyFill="1" applyAlignment="1"/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1" fontId="19" fillId="0" borderId="39" xfId="0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19" fillId="0" borderId="40" xfId="0" applyFont="1" applyFill="1" applyBorder="1" applyAlignment="1" applyProtection="1">
      <alignment horizontal="center" vertical="center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19" fillId="0" borderId="20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5" fillId="0" borderId="41" xfId="0" applyFont="1" applyFill="1" applyBorder="1" applyAlignment="1" applyProtection="1">
      <protection locked="0"/>
    </xf>
    <xf numFmtId="0" fontId="5" fillId="0" borderId="4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6" fillId="0" borderId="1" xfId="0" applyFont="1" applyFill="1" applyAlignment="1" applyProtection="1"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3" fillId="0" borderId="8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vertical="center" wrapText="1"/>
      <protection locked="0"/>
    </xf>
    <xf numFmtId="0" fontId="5" fillId="0" borderId="39" xfId="0" applyFont="1" applyFill="1" applyBorder="1" applyAlignment="1" applyProtection="1">
      <alignment vertical="center" wrapText="1"/>
      <protection locked="0"/>
    </xf>
    <xf numFmtId="0" fontId="5" fillId="0" borderId="42" xfId="0" applyFont="1" applyFill="1" applyBorder="1" applyAlignment="1" applyProtection="1">
      <alignment vertical="center" wrapText="1"/>
      <protection locked="0"/>
    </xf>
    <xf numFmtId="0" fontId="5" fillId="0" borderId="32" xfId="0" applyFont="1" applyFill="1" applyBorder="1" applyAlignment="1" applyProtection="1">
      <protection locked="0"/>
    </xf>
    <xf numFmtId="0" fontId="13" fillId="0" borderId="32" xfId="0" applyFont="1" applyFill="1" applyBorder="1" applyAlignment="1" applyProtection="1">
      <protection locked="0"/>
    </xf>
    <xf numFmtId="0" fontId="5" fillId="0" borderId="52" xfId="0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 applyProtection="1">
      <alignment horizontal="center" vertical="center"/>
      <protection locked="0"/>
    </xf>
    <xf numFmtId="0" fontId="5" fillId="0" borderId="7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protection locked="0"/>
    </xf>
    <xf numFmtId="0" fontId="5" fillId="0" borderId="52" xfId="0" applyFont="1" applyFill="1" applyBorder="1" applyAlignment="1" applyProtection="1">
      <protection locked="0"/>
    </xf>
    <xf numFmtId="0" fontId="13" fillId="0" borderId="52" xfId="0" applyFont="1" applyFill="1" applyBorder="1" applyAlignment="1" applyProtection="1">
      <protection locked="0"/>
    </xf>
    <xf numFmtId="0" fontId="13" fillId="0" borderId="53" xfId="0" applyFont="1" applyFill="1" applyBorder="1" applyAlignment="1" applyProtection="1"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20" fillId="0" borderId="59" xfId="0" applyFont="1" applyFill="1" applyBorder="1" applyAlignment="1" applyProtection="1">
      <protection locked="0"/>
    </xf>
    <xf numFmtId="0" fontId="20" fillId="0" borderId="13" xfId="0" applyFont="1" applyFill="1" applyBorder="1" applyAlignment="1" applyProtection="1">
      <protection locked="0"/>
    </xf>
    <xf numFmtId="0" fontId="5" fillId="0" borderId="13" xfId="0" applyFont="1" applyFill="1" applyBorder="1" applyAlignment="1" applyProtection="1">
      <protection locked="0"/>
    </xf>
    <xf numFmtId="0" fontId="6" fillId="0" borderId="13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protection locked="0"/>
    </xf>
    <xf numFmtId="0" fontId="13" fillId="0" borderId="13" xfId="0" applyFont="1" applyFill="1" applyBorder="1" applyAlignment="1" applyProtection="1">
      <protection locked="0"/>
    </xf>
    <xf numFmtId="0" fontId="13" fillId="0" borderId="14" xfId="0" applyFont="1" applyFill="1" applyBorder="1" applyAlignment="1" applyProtection="1">
      <protection locked="0"/>
    </xf>
    <xf numFmtId="0" fontId="5" fillId="0" borderId="13" xfId="0" applyFont="1" applyFill="1" applyBorder="1" applyAlignment="1" applyProtection="1">
      <alignment vertical="center" wrapText="1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2" fontId="5" fillId="0" borderId="14" xfId="0" applyNumberFormat="1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2" fontId="5" fillId="0" borderId="40" xfId="0" applyNumberFormat="1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vertical="center" wrapText="1"/>
      <protection locked="0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2" fontId="5" fillId="0" borderId="53" xfId="0" applyNumberFormat="1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9" fontId="5" fillId="0" borderId="2" xfId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wrapText="1"/>
      <protection locked="0"/>
    </xf>
    <xf numFmtId="0" fontId="20" fillId="0" borderId="2" xfId="0" applyFont="1" applyFill="1" applyBorder="1" applyAlignment="1" applyProtection="1">
      <alignment wrapText="1"/>
      <protection locked="0"/>
    </xf>
    <xf numFmtId="0" fontId="6" fillId="0" borderId="2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13" fillId="0" borderId="84" xfId="0" applyFont="1" applyFill="1" applyBorder="1" applyAlignment="1" applyProtection="1">
      <alignment wrapText="1"/>
      <protection locked="0"/>
    </xf>
    <xf numFmtId="0" fontId="13" fillId="0" borderId="83" xfId="0" applyFont="1" applyFill="1" applyBorder="1" applyAlignment="1" applyProtection="1">
      <alignment wrapText="1"/>
      <protection locked="0"/>
    </xf>
    <xf numFmtId="0" fontId="5" fillId="0" borderId="31" xfId="0" applyFont="1" applyFill="1" applyBorder="1" applyAlignment="1" applyProtection="1">
      <protection locked="0"/>
    </xf>
    <xf numFmtId="0" fontId="5" fillId="0" borderId="32" xfId="0" applyFont="1" applyFill="1" applyBorder="1" applyAlignment="1" applyProtection="1"/>
    <xf numFmtId="0" fontId="5" fillId="0" borderId="30" xfId="0" applyFont="1" applyFill="1" applyBorder="1" applyAlignment="1" applyProtection="1">
      <protection locked="0"/>
    </xf>
    <xf numFmtId="1" fontId="3" fillId="0" borderId="5" xfId="0" applyNumberFormat="1" applyFont="1" applyFill="1" applyBorder="1" applyAlignment="1" applyProtection="1">
      <alignment horizontal="center" vertical="center"/>
    </xf>
    <xf numFmtId="1" fontId="3" fillId="0" borderId="61" xfId="0" applyNumberFormat="1" applyFont="1" applyFill="1" applyBorder="1" applyAlignment="1" applyProtection="1">
      <alignment horizontal="center" vertical="center"/>
    </xf>
    <xf numFmtId="9" fontId="3" fillId="0" borderId="6" xfId="1" applyFont="1" applyFill="1" applyBorder="1" applyAlignment="1" applyProtection="1">
      <alignment horizontal="center" vertical="center"/>
    </xf>
    <xf numFmtId="1" fontId="3" fillId="0" borderId="29" xfId="0" applyNumberFormat="1" applyFont="1" applyFill="1" applyBorder="1" applyAlignment="1" applyProtection="1">
      <alignment horizontal="center" vertical="center"/>
    </xf>
    <xf numFmtId="1" fontId="3" fillId="0" borderId="27" xfId="0" applyNumberFormat="1" applyFont="1" applyFill="1" applyBorder="1" applyAlignment="1" applyProtection="1">
      <alignment horizontal="center" vertical="center"/>
    </xf>
    <xf numFmtId="1" fontId="3" fillId="0" borderId="30" xfId="0" applyNumberFormat="1" applyFont="1" applyFill="1" applyBorder="1" applyAlignment="1" applyProtection="1">
      <alignment horizontal="center" vertical="center"/>
    </xf>
    <xf numFmtId="1" fontId="3" fillId="0" borderId="28" xfId="0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protection locked="0"/>
    </xf>
    <xf numFmtId="0" fontId="3" fillId="0" borderId="27" xfId="0" applyFont="1" applyFill="1" applyBorder="1" applyAlignment="1" applyProtection="1">
      <alignment vertical="center" wrapText="1"/>
      <protection locked="0"/>
    </xf>
    <xf numFmtId="0" fontId="3" fillId="0" borderId="30" xfId="0" applyFont="1" applyFill="1" applyBorder="1" applyAlignment="1" applyProtection="1">
      <alignment vertical="center"/>
      <protection locked="0"/>
    </xf>
    <xf numFmtId="0" fontId="5" fillId="0" borderId="70" xfId="0" applyFont="1" applyFill="1" applyBorder="1" applyAlignment="1" applyProtection="1">
      <alignment vertical="center"/>
      <protection locked="0"/>
    </xf>
    <xf numFmtId="0" fontId="3" fillId="0" borderId="70" xfId="0" applyFont="1" applyFill="1" applyBorder="1" applyAlignment="1" applyProtection="1">
      <alignment vertical="center"/>
      <protection locked="0"/>
    </xf>
    <xf numFmtId="0" fontId="3" fillId="0" borderId="70" xfId="0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protection locked="0"/>
    </xf>
    <xf numFmtId="0" fontId="13" fillId="0" borderId="2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5" fillId="0" borderId="64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3" fillId="0" borderId="38" xfId="0" applyFont="1" applyFill="1" applyBorder="1" applyAlignment="1" applyProtection="1">
      <alignment vertical="center" wrapText="1"/>
      <protection locked="0"/>
    </xf>
    <xf numFmtId="0" fontId="3" fillId="0" borderId="46" xfId="0" applyFont="1" applyFill="1" applyBorder="1" applyAlignment="1" applyProtection="1">
      <alignment vertical="center"/>
      <protection locked="0"/>
    </xf>
    <xf numFmtId="0" fontId="3" fillId="0" borderId="36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vertical="center" wrapText="1"/>
      <protection locked="0"/>
    </xf>
    <xf numFmtId="0" fontId="3" fillId="0" borderId="21" xfId="0" applyFont="1" applyFill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protection locked="0"/>
    </xf>
    <xf numFmtId="0" fontId="3" fillId="0" borderId="72" xfId="0" applyFont="1" applyFill="1" applyBorder="1" applyAlignment="1" applyProtection="1">
      <alignment vertical="center" wrapText="1"/>
      <protection locked="0"/>
    </xf>
    <xf numFmtId="0" fontId="3" fillId="0" borderId="73" xfId="0" applyFont="1" applyFill="1" applyBorder="1" applyAlignment="1" applyProtection="1">
      <alignment vertical="center"/>
      <protection locked="0"/>
    </xf>
    <xf numFmtId="0" fontId="3" fillId="0" borderId="78" xfId="0" applyFont="1" applyFill="1" applyBorder="1" applyAlignment="1" applyProtection="1">
      <alignment vertical="center"/>
    </xf>
    <xf numFmtId="0" fontId="3" fillId="0" borderId="71" xfId="0" applyFont="1" applyFill="1" applyBorder="1" applyAlignment="1" applyProtection="1">
      <alignment horizontal="center" vertical="center"/>
    </xf>
    <xf numFmtId="0" fontId="3" fillId="0" borderId="76" xfId="0" applyFont="1" applyFill="1" applyBorder="1" applyAlignment="1" applyProtection="1">
      <alignment horizontal="center" vertical="center"/>
    </xf>
    <xf numFmtId="0" fontId="3" fillId="0" borderId="77" xfId="0" applyFont="1" applyFill="1" applyBorder="1" applyAlignment="1" applyProtection="1">
      <alignment horizontal="center" vertical="center"/>
    </xf>
    <xf numFmtId="0" fontId="3" fillId="0" borderId="72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/>
    <xf numFmtId="0" fontId="13" fillId="0" borderId="2" xfId="0" applyFont="1" applyFill="1" applyBorder="1" applyAlignment="1"/>
    <xf numFmtId="0" fontId="5" fillId="0" borderId="2" xfId="0" applyFont="1" applyFill="1" applyBorder="1" applyAlignment="1"/>
    <xf numFmtId="0" fontId="13" fillId="0" borderId="2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68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>
      <alignment horizontal="center" wrapText="1"/>
    </xf>
    <xf numFmtId="0" fontId="32" fillId="16" borderId="55" xfId="0" applyFont="1" applyFill="1" applyBorder="1" applyAlignment="1" applyProtection="1">
      <alignment vertical="center" wrapText="1"/>
      <protection locked="0"/>
    </xf>
    <xf numFmtId="0" fontId="5" fillId="7" borderId="63" xfId="0" applyFont="1" applyFill="1" applyBorder="1" applyAlignment="1" applyProtection="1">
      <alignment horizontal="center" vertical="center" wrapText="1"/>
      <protection locked="0"/>
    </xf>
    <xf numFmtId="0" fontId="5" fillId="7" borderId="63" xfId="0" applyFont="1" applyFill="1" applyBorder="1" applyAlignment="1">
      <alignment horizontal="center" wrapText="1"/>
    </xf>
    <xf numFmtId="0" fontId="5" fillId="0" borderId="41" xfId="0" applyFont="1" applyFill="1" applyBorder="1" applyAlignment="1" applyProtection="1">
      <alignment horizontal="center"/>
      <protection locked="0"/>
    </xf>
    <xf numFmtId="0" fontId="5" fillId="0" borderId="59" xfId="0" applyFont="1" applyFill="1" applyBorder="1" applyAlignment="1" applyProtection="1">
      <protection locked="0"/>
    </xf>
    <xf numFmtId="0" fontId="13" fillId="0" borderId="56" xfId="0" applyFont="1" applyFill="1" applyBorder="1" applyAlignment="1" applyProtection="1">
      <protection locked="0"/>
    </xf>
    <xf numFmtId="0" fontId="13" fillId="0" borderId="45" xfId="0" applyFont="1" applyFill="1" applyBorder="1" applyAlignment="1" applyProtection="1">
      <protection locked="0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38" xfId="0" applyFont="1" applyFill="1" applyBorder="1" applyAlignment="1" applyProtection="1">
      <alignment horizontal="center" vertical="center"/>
    </xf>
    <xf numFmtId="9" fontId="5" fillId="4" borderId="10" xfId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13" fillId="4" borderId="1" xfId="0" applyFont="1" applyFill="1" applyAlignment="1" applyProtection="1">
      <protection locked="0"/>
    </xf>
    <xf numFmtId="0" fontId="5" fillId="4" borderId="20" xfId="0" applyFont="1" applyFill="1" applyBorder="1" applyAlignment="1" applyProtection="1">
      <alignment horizontal="center" vertical="center"/>
    </xf>
    <xf numFmtId="9" fontId="5" fillId="4" borderId="40" xfId="1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52" xfId="0" applyFont="1" applyFill="1" applyBorder="1" applyAlignment="1" applyProtection="1">
      <alignment horizontal="center" vertical="center"/>
    </xf>
    <xf numFmtId="0" fontId="13" fillId="4" borderId="32" xfId="0" applyFont="1" applyFill="1" applyBorder="1" applyAlignment="1" applyProtection="1">
      <protection locked="0"/>
    </xf>
    <xf numFmtId="0" fontId="5" fillId="4" borderId="57" xfId="0" applyFont="1" applyFill="1" applyBorder="1" applyAlignment="1" applyProtection="1">
      <alignment horizontal="center" vertical="center"/>
    </xf>
    <xf numFmtId="9" fontId="5" fillId="4" borderId="53" xfId="1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protection locked="0"/>
    </xf>
    <xf numFmtId="9" fontId="5" fillId="4" borderId="2" xfId="1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13" fillId="4" borderId="45" xfId="0" applyFont="1" applyFill="1" applyBorder="1" applyAlignment="1" applyProtection="1">
      <protection locked="0"/>
    </xf>
    <xf numFmtId="0" fontId="5" fillId="4" borderId="56" xfId="0" applyFont="1" applyFill="1" applyBorder="1" applyAlignment="1" applyProtection="1">
      <alignment horizontal="center" vertical="center"/>
    </xf>
    <xf numFmtId="9" fontId="5" fillId="4" borderId="56" xfId="1" applyFont="1" applyFill="1" applyBorder="1" applyAlignment="1" applyProtection="1">
      <alignment horizontal="center" vertical="center"/>
    </xf>
    <xf numFmtId="9" fontId="5" fillId="4" borderId="14" xfId="1" applyFont="1" applyFill="1" applyBorder="1" applyAlignment="1" applyProtection="1">
      <alignment horizontal="center" vertical="center"/>
    </xf>
    <xf numFmtId="1" fontId="19" fillId="4" borderId="8" xfId="0" applyNumberFormat="1" applyFont="1" applyFill="1" applyBorder="1" applyAlignment="1" applyProtection="1">
      <alignment horizontal="center" vertical="center"/>
      <protection locked="0"/>
    </xf>
    <xf numFmtId="1" fontId="19" fillId="4" borderId="9" xfId="0" applyNumberFormat="1" applyFont="1" applyFill="1" applyBorder="1" applyAlignment="1" applyProtection="1">
      <alignment horizontal="center" vertical="center"/>
      <protection locked="0"/>
    </xf>
    <xf numFmtId="9" fontId="19" fillId="4" borderId="10" xfId="0" applyNumberFormat="1" applyFont="1" applyFill="1" applyBorder="1" applyAlignment="1" applyProtection="1">
      <alignment horizontal="center" vertical="center"/>
      <protection locked="0"/>
    </xf>
    <xf numFmtId="1" fontId="19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80" xfId="0" applyFont="1" applyFill="1" applyBorder="1" applyAlignment="1" applyProtection="1">
      <alignment horizontal="center" vertical="center"/>
    </xf>
    <xf numFmtId="1" fontId="3" fillId="4" borderId="67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>
      <alignment horizontal="center"/>
    </xf>
    <xf numFmtId="0" fontId="34" fillId="0" borderId="0" xfId="0" applyFont="1" applyFill="1" applyBorder="1">
      <alignment horizont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center" vertical="center"/>
    </xf>
    <xf numFmtId="49" fontId="18" fillId="0" borderId="20" xfId="0" applyNumberFormat="1" applyFont="1" applyFill="1" applyBorder="1" applyAlignment="1" applyProtection="1">
      <alignment horizontal="center" vertical="center"/>
    </xf>
    <xf numFmtId="49" fontId="18" fillId="0" borderId="21" xfId="0" applyNumberFormat="1" applyFont="1" applyFill="1" applyBorder="1" applyAlignment="1" applyProtection="1">
      <alignment horizontal="center" vertical="center"/>
    </xf>
    <xf numFmtId="49" fontId="18" fillId="0" borderId="22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5" fillId="3" borderId="31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54" xfId="0" applyFont="1" applyFill="1" applyBorder="1" applyAlignment="1" applyProtection="1">
      <alignment horizontal="center" vertical="center" wrapText="1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66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13" fillId="3" borderId="62" xfId="0" applyFont="1" applyFill="1" applyBorder="1" applyAlignment="1" applyProtection="1">
      <alignment horizontal="center" vertical="center"/>
      <protection locked="0"/>
    </xf>
    <xf numFmtId="0" fontId="13" fillId="3" borderId="55" xfId="0" applyFont="1" applyFill="1" applyBorder="1" applyAlignment="1" applyProtection="1">
      <alignment horizontal="center" vertical="center"/>
      <protection locked="0"/>
    </xf>
    <xf numFmtId="0" fontId="13" fillId="3" borderId="69" xfId="0" applyFont="1" applyFill="1" applyBorder="1" applyAlignment="1" applyProtection="1">
      <alignment horizontal="center" vertical="center"/>
      <protection locked="0"/>
    </xf>
    <xf numFmtId="0" fontId="5" fillId="3" borderId="65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3" fillId="3" borderId="67" xfId="0" applyFont="1" applyFill="1" applyBorder="1" applyAlignment="1" applyProtection="1">
      <alignment horizontal="center" vertical="center"/>
      <protection locked="0"/>
    </xf>
    <xf numFmtId="0" fontId="13" fillId="3" borderId="66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 textRotation="90"/>
    </xf>
    <xf numFmtId="0" fontId="5" fillId="0" borderId="5" xfId="0" applyFont="1" applyFill="1" applyBorder="1" applyAlignment="1" applyProtection="1">
      <alignment horizontal="center" vertical="center" textRotation="90"/>
    </xf>
    <xf numFmtId="0" fontId="5" fillId="0" borderId="6" xfId="0" applyFont="1" applyFill="1" applyBorder="1" applyAlignment="1" applyProtection="1">
      <alignment horizontal="center" vertical="center" textRotation="90"/>
    </xf>
    <xf numFmtId="0" fontId="5" fillId="0" borderId="27" xfId="0" applyFont="1" applyFill="1" applyBorder="1" applyAlignment="1" applyProtection="1">
      <alignment horizontal="center" vertical="center" textRotation="90"/>
    </xf>
    <xf numFmtId="0" fontId="5" fillId="0" borderId="25" xfId="0" applyFont="1" applyFill="1" applyBorder="1" applyAlignment="1" applyProtection="1">
      <alignment horizontal="center" vertical="center" textRotation="90"/>
    </xf>
    <xf numFmtId="0" fontId="5" fillId="3" borderId="58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81" xfId="0" applyFont="1" applyFill="1" applyBorder="1" applyAlignment="1" applyProtection="1">
      <alignment horizontal="center" vertical="center" wrapText="1"/>
      <protection locked="0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8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70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47" xfId="0" applyFont="1" applyFill="1" applyBorder="1" applyAlignment="1" applyProtection="1">
      <alignment horizontal="center" vertical="center"/>
      <protection locked="0"/>
    </xf>
    <xf numFmtId="0" fontId="5" fillId="3" borderId="48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13" fillId="3" borderId="70" xfId="0" applyFont="1" applyFill="1" applyBorder="1" applyAlignment="1" applyProtection="1">
      <alignment horizontal="center" vertical="center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13" fillId="3" borderId="60" xfId="0" applyFont="1" applyFill="1" applyBorder="1" applyAlignment="1" applyProtection="1">
      <alignment horizontal="center" vertical="center"/>
      <protection locked="0"/>
    </xf>
    <xf numFmtId="0" fontId="5" fillId="3" borderId="61" xfId="0" applyFont="1" applyFill="1" applyBorder="1" applyAlignment="1" applyProtection="1">
      <alignment horizontal="center" vertical="center"/>
      <protection locked="0"/>
    </xf>
    <xf numFmtId="0" fontId="13" fillId="3" borderId="81" xfId="0" applyFont="1" applyFill="1" applyBorder="1" applyAlignment="1" applyProtection="1">
      <alignment horizontal="center" vertical="center"/>
      <protection locked="0"/>
    </xf>
    <xf numFmtId="0" fontId="5" fillId="3" borderId="82" xfId="0" applyFont="1" applyFill="1" applyBorder="1" applyAlignment="1" applyProtection="1">
      <alignment horizontal="center" vertical="center"/>
      <protection locked="0"/>
    </xf>
    <xf numFmtId="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7" xfId="0" applyNumberFormat="1" applyFont="1" applyFill="1" applyBorder="1" applyAlignment="1" applyProtection="1">
      <alignment horizontal="center" vertical="center"/>
      <protection locked="0"/>
    </xf>
    <xf numFmtId="0" fontId="5" fillId="3" borderId="48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3" borderId="82" xfId="0" applyNumberFormat="1" applyFont="1" applyFill="1" applyBorder="1" applyAlignment="1" applyProtection="1">
      <alignment horizontal="center" vertical="center"/>
      <protection locked="0"/>
    </xf>
    <xf numFmtId="0" fontId="5" fillId="3" borderId="50" xfId="0" applyFont="1" applyFill="1" applyBorder="1" applyAlignment="1" applyProtection="1">
      <alignment horizontal="center" vertical="center"/>
      <protection locked="0"/>
    </xf>
    <xf numFmtId="0" fontId="5" fillId="3" borderId="74" xfId="0" applyFont="1" applyFill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49" fontId="5" fillId="0" borderId="79" xfId="0" applyNumberFormat="1" applyFont="1" applyBorder="1" applyAlignment="1" applyProtection="1">
      <alignment horizontal="center" vertical="center" textRotation="90"/>
    </xf>
    <xf numFmtId="49" fontId="5" fillId="0" borderId="80" xfId="0" applyNumberFormat="1" applyFont="1" applyBorder="1" applyAlignment="1" applyProtection="1">
      <alignment horizontal="center" vertical="center" textRotation="90"/>
    </xf>
    <xf numFmtId="49" fontId="4" fillId="0" borderId="58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4" xfId="0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 vertical="center" textRotation="90" wrapText="1"/>
    </xf>
    <xf numFmtId="0" fontId="6" fillId="0" borderId="70" xfId="0" applyFont="1" applyFill="1" applyBorder="1" applyAlignment="1" applyProtection="1">
      <alignment horizontal="center" vertical="center" textRotation="90" wrapText="1"/>
    </xf>
    <xf numFmtId="0" fontId="6" fillId="0" borderId="28" xfId="0" applyFont="1" applyFill="1" applyBorder="1" applyAlignment="1" applyProtection="1">
      <alignment horizontal="center" vertical="center" textRotation="90" wrapText="1"/>
    </xf>
    <xf numFmtId="0" fontId="5" fillId="0" borderId="3" xfId="0" applyFont="1" applyFill="1" applyBorder="1" applyAlignment="1" applyProtection="1">
      <alignment horizontal="center" vertical="center" textRotation="90" wrapText="1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65" xfId="0" applyFont="1" applyFill="1" applyBorder="1" applyAlignment="1" applyProtection="1">
      <alignment horizontal="center" vertical="center"/>
      <protection locked="0"/>
    </xf>
    <xf numFmtId="0" fontId="5" fillId="3" borderId="50" xfId="0" applyNumberFormat="1" applyFont="1" applyFill="1" applyBorder="1" applyAlignment="1" applyProtection="1">
      <alignment horizontal="center" vertical="center"/>
      <protection locked="0"/>
    </xf>
    <xf numFmtId="0" fontId="5" fillId="3" borderId="46" xfId="0" applyNumberFormat="1" applyFont="1" applyFill="1" applyBorder="1" applyAlignment="1" applyProtection="1">
      <alignment horizontal="center" vertical="center"/>
      <protection locked="0"/>
    </xf>
    <xf numFmtId="0" fontId="5" fillId="3" borderId="74" xfId="0" applyNumberFormat="1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 textRotation="90" wrapText="1"/>
    </xf>
    <xf numFmtId="0" fontId="5" fillId="0" borderId="5" xfId="0" applyFont="1" applyFill="1" applyBorder="1" applyAlignment="1" applyProtection="1">
      <alignment horizontal="center" vertical="center" textRotation="90" wrapText="1"/>
    </xf>
    <xf numFmtId="0" fontId="5" fillId="0" borderId="27" xfId="0" applyFont="1" applyFill="1" applyBorder="1" applyAlignment="1" applyProtection="1">
      <alignment horizontal="center" vertical="center" textRotation="90" wrapText="1"/>
    </xf>
    <xf numFmtId="0" fontId="5" fillId="0" borderId="24" xfId="0" applyFont="1" applyFill="1" applyBorder="1" applyAlignment="1" applyProtection="1">
      <alignment horizontal="center" vertical="center" textRotation="90" wrapText="1"/>
    </xf>
    <xf numFmtId="0" fontId="5" fillId="0" borderId="29" xfId="0" applyFont="1" applyFill="1" applyBorder="1" applyAlignment="1" applyProtection="1">
      <alignment horizontal="center" vertical="center" textRotation="90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2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textRotation="90"/>
    </xf>
    <xf numFmtId="0" fontId="6" fillId="0" borderId="17" xfId="0" applyFont="1" applyBorder="1" applyAlignment="1" applyProtection="1">
      <alignment horizontal="center" vertical="center" textRotation="90"/>
    </xf>
    <xf numFmtId="0" fontId="6" fillId="0" borderId="2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textRotation="90" wrapText="1"/>
    </xf>
    <xf numFmtId="0" fontId="6" fillId="0" borderId="17" xfId="0" applyFont="1" applyBorder="1" applyAlignment="1" applyProtection="1">
      <alignment horizontal="center" vertical="center" textRotation="90" wrapText="1"/>
    </xf>
    <xf numFmtId="0" fontId="6" fillId="0" borderId="57" xfId="0" applyFont="1" applyBorder="1" applyAlignment="1" applyProtection="1">
      <alignment horizontal="center" vertical="center" textRotation="90" wrapText="1"/>
    </xf>
    <xf numFmtId="0" fontId="6" fillId="0" borderId="35" xfId="0" applyFont="1" applyBorder="1" applyAlignment="1" applyProtection="1">
      <alignment horizontal="center" vertical="center" textRotation="90" wrapText="1"/>
    </xf>
    <xf numFmtId="0" fontId="6" fillId="0" borderId="65" xfId="0" applyFont="1" applyBorder="1" applyAlignment="1" applyProtection="1">
      <alignment horizontal="center" vertical="center" textRotation="90" wrapText="1"/>
    </xf>
    <xf numFmtId="0" fontId="6" fillId="0" borderId="32" xfId="0" applyFont="1" applyBorder="1" applyAlignment="1" applyProtection="1">
      <alignment horizontal="center" vertical="center" textRotation="90" wrapText="1"/>
    </xf>
    <xf numFmtId="0" fontId="6" fillId="0" borderId="67" xfId="0" applyFont="1" applyBorder="1" applyAlignment="1" applyProtection="1">
      <alignment horizontal="center" vertical="center" textRotation="90" wrapText="1"/>
    </xf>
    <xf numFmtId="0" fontId="6" fillId="0" borderId="66" xfId="0" applyFont="1" applyBorder="1" applyAlignment="1" applyProtection="1">
      <alignment horizontal="center" vertical="center" textRotation="90" wrapText="1"/>
    </xf>
    <xf numFmtId="0" fontId="6" fillId="0" borderId="8" xfId="0" applyFont="1" applyBorder="1" applyAlignment="1" applyProtection="1">
      <alignment horizontal="center" vertical="center" textRotation="90" wrapText="1"/>
    </xf>
    <xf numFmtId="0" fontId="6" fillId="0" borderId="41" xfId="0" applyFont="1" applyBorder="1" applyAlignment="1" applyProtection="1">
      <alignment horizontal="center" vertical="center" textRotation="90" wrapText="1"/>
    </xf>
    <xf numFmtId="0" fontId="6" fillId="0" borderId="16" xfId="0" applyFont="1" applyBorder="1" applyAlignment="1" applyProtection="1">
      <alignment horizontal="center" vertical="center" textRotation="90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17" xfId="0" applyFont="1" applyFill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left" vertical="center"/>
      <protection locked="0"/>
    </xf>
    <xf numFmtId="0" fontId="3" fillId="0" borderId="55" xfId="0" applyFont="1" applyFill="1" applyBorder="1" applyAlignment="1" applyProtection="1">
      <alignment horizontal="left" vertical="center"/>
      <protection locked="0"/>
    </xf>
    <xf numFmtId="0" fontId="3" fillId="0" borderId="66" xfId="0" applyFont="1" applyFill="1" applyBorder="1" applyAlignment="1" applyProtection="1">
      <alignment horizontal="left" vertical="center"/>
      <protection locked="0"/>
    </xf>
    <xf numFmtId="0" fontId="5" fillId="0" borderId="67" xfId="0" applyFont="1" applyFill="1" applyBorder="1" applyAlignment="1" applyProtection="1">
      <alignment horizontal="left" vertical="center"/>
      <protection locked="0"/>
    </xf>
    <xf numFmtId="0" fontId="5" fillId="0" borderId="55" xfId="0" applyFont="1" applyFill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center" vertical="center" textRotation="90"/>
    </xf>
    <xf numFmtId="0" fontId="6" fillId="0" borderId="44" xfId="0" applyFont="1" applyBorder="1" applyAlignment="1" applyProtection="1">
      <alignment horizontal="center" vertical="center" textRotation="90"/>
    </xf>
    <xf numFmtId="0" fontId="6" fillId="0" borderId="4" xfId="0" applyFont="1" applyBorder="1" applyAlignment="1" applyProtection="1">
      <alignment horizontal="center" vertical="center" textRotation="90" wrapText="1"/>
    </xf>
    <xf numFmtId="0" fontId="6" fillId="0" borderId="64" xfId="0" applyFont="1" applyBorder="1" applyAlignment="1" applyProtection="1">
      <alignment horizontal="center" vertical="center" textRotation="90" wrapText="1"/>
    </xf>
    <xf numFmtId="0" fontId="6" fillId="0" borderId="49" xfId="0" applyFont="1" applyBorder="1" applyAlignment="1" applyProtection="1">
      <alignment horizontal="center" vertical="center" textRotation="90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65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68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3" fillId="0" borderId="56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center" wrapText="1"/>
    </xf>
    <xf numFmtId="0" fontId="3" fillId="0" borderId="5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6" fillId="0" borderId="75" xfId="0" applyFont="1" applyBorder="1" applyAlignment="1" applyProtection="1">
      <alignment horizontal="center" vertical="center" textRotation="90" wrapText="1"/>
    </xf>
    <xf numFmtId="0" fontId="6" fillId="4" borderId="52" xfId="0" applyFont="1" applyFill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 textRotation="90"/>
    </xf>
    <xf numFmtId="0" fontId="6" fillId="0" borderId="52" xfId="0" applyFont="1" applyBorder="1" applyAlignment="1" applyProtection="1">
      <alignment horizontal="center" vertical="center" textRotation="90" wrapText="1"/>
    </xf>
    <xf numFmtId="0" fontId="6" fillId="0" borderId="57" xfId="0" applyFont="1" applyBorder="1" applyAlignment="1" applyProtection="1">
      <alignment horizontal="center" vertical="center" textRotation="90"/>
    </xf>
  </cellXfs>
  <cellStyles count="2">
    <cellStyle name="Обычный" xfId="0" builtinId="0"/>
    <cellStyle name="Процентный" xfId="1" builtinId="5"/>
  </cellStyles>
  <dxfs count="6">
    <dxf>
      <font>
        <color theme="0"/>
      </font>
    </dxf>
    <dxf>
      <font>
        <color theme="0"/>
      </font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00"/>
      <color rgb="FFF12FDA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I$2" lockText="1" noThreeD="1"/>
</file>

<file path=xl/ctrlProps/ctrlProp2.xml><?xml version="1.0" encoding="utf-8"?>
<formControlPr xmlns="http://schemas.microsoft.com/office/spreadsheetml/2009/9/main" objectType="CheckBox" checked="Checked" fmlaLink="$J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30480</xdr:rowOff>
        </xdr:from>
        <xdr:to>
          <xdr:col>1</xdr:col>
          <xdr:colOff>1424940</xdr:colOff>
          <xdr:row>15</xdr:row>
          <xdr:rowOff>175260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uk-UA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кваліфікаційна робота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190500</xdr:rowOff>
        </xdr:from>
        <xdr:to>
          <xdr:col>1</xdr:col>
          <xdr:colOff>1424940</xdr:colOff>
          <xdr:row>15</xdr:row>
          <xdr:rowOff>327660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uk-UA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атестаційний екзамен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19</xdr:row>
      <xdr:rowOff>9525</xdr:rowOff>
    </xdr:from>
    <xdr:to>
      <xdr:col>6</xdr:col>
      <xdr:colOff>95250</xdr:colOff>
      <xdr:row>20</xdr:row>
      <xdr:rowOff>0</xdr:rowOff>
    </xdr:to>
    <xdr:sp macro="" textlink="">
      <xdr:nvSpPr>
        <xdr:cNvPr id="15675" name="Line 1">
          <a:extLst>
            <a:ext uri="{FF2B5EF4-FFF2-40B4-BE49-F238E27FC236}">
              <a16:creationId xmlns:a16="http://schemas.microsoft.com/office/drawing/2014/main" xmlns="" id="{00000000-0008-0000-0100-00003B3D0000}"/>
            </a:ext>
          </a:extLst>
        </xdr:cNvPr>
        <xdr:cNvSpPr>
          <a:spLocks noChangeShapeType="1"/>
        </xdr:cNvSpPr>
      </xdr:nvSpPr>
      <xdr:spPr bwMode="auto">
        <a:xfrm>
          <a:off x="1457325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85725</xdr:colOff>
      <xdr:row>19</xdr:row>
      <xdr:rowOff>9525</xdr:rowOff>
    </xdr:from>
    <xdr:to>
      <xdr:col>15</xdr:col>
      <xdr:colOff>85725</xdr:colOff>
      <xdr:row>20</xdr:row>
      <xdr:rowOff>0</xdr:rowOff>
    </xdr:to>
    <xdr:sp macro="" textlink="">
      <xdr:nvSpPr>
        <xdr:cNvPr id="15676" name="Line 2">
          <a:extLst>
            <a:ext uri="{FF2B5EF4-FFF2-40B4-BE49-F238E27FC236}">
              <a16:creationId xmlns:a16="http://schemas.microsoft.com/office/drawing/2014/main" xmlns="" id="{00000000-0008-0000-0100-00003C3D0000}"/>
            </a:ext>
          </a:extLst>
        </xdr:cNvPr>
        <xdr:cNvSpPr>
          <a:spLocks noChangeShapeType="1"/>
        </xdr:cNvSpPr>
      </xdr:nvSpPr>
      <xdr:spPr bwMode="auto">
        <a:xfrm>
          <a:off x="3248025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19</xdr:row>
      <xdr:rowOff>9525</xdr:rowOff>
    </xdr:from>
    <xdr:to>
      <xdr:col>10</xdr:col>
      <xdr:colOff>85725</xdr:colOff>
      <xdr:row>20</xdr:row>
      <xdr:rowOff>0</xdr:rowOff>
    </xdr:to>
    <xdr:sp macro="" textlink="">
      <xdr:nvSpPr>
        <xdr:cNvPr id="15677" name="Line 3">
          <a:extLst>
            <a:ext uri="{FF2B5EF4-FFF2-40B4-BE49-F238E27FC236}">
              <a16:creationId xmlns:a16="http://schemas.microsoft.com/office/drawing/2014/main" xmlns="" id="{00000000-0008-0000-0100-00003D3D0000}"/>
            </a:ext>
          </a:extLst>
        </xdr:cNvPr>
        <xdr:cNvSpPr>
          <a:spLocks noChangeShapeType="1"/>
        </xdr:cNvSpPr>
      </xdr:nvSpPr>
      <xdr:spPr bwMode="auto">
        <a:xfrm>
          <a:off x="2247900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85725</xdr:colOff>
      <xdr:row>19</xdr:row>
      <xdr:rowOff>9525</xdr:rowOff>
    </xdr:from>
    <xdr:to>
      <xdr:col>19</xdr:col>
      <xdr:colOff>85725</xdr:colOff>
      <xdr:row>20</xdr:row>
      <xdr:rowOff>0</xdr:rowOff>
    </xdr:to>
    <xdr:sp macro="" textlink="">
      <xdr:nvSpPr>
        <xdr:cNvPr id="15678" name="Line 4">
          <a:extLst>
            <a:ext uri="{FF2B5EF4-FFF2-40B4-BE49-F238E27FC236}">
              <a16:creationId xmlns:a16="http://schemas.microsoft.com/office/drawing/2014/main" xmlns="" id="{00000000-0008-0000-0100-00003E3D0000}"/>
            </a:ext>
          </a:extLst>
        </xdr:cNvPr>
        <xdr:cNvSpPr>
          <a:spLocks noChangeShapeType="1"/>
        </xdr:cNvSpPr>
      </xdr:nvSpPr>
      <xdr:spPr bwMode="auto">
        <a:xfrm>
          <a:off x="4048125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85725</xdr:colOff>
      <xdr:row>19</xdr:row>
      <xdr:rowOff>9525</xdr:rowOff>
    </xdr:from>
    <xdr:to>
      <xdr:col>23</xdr:col>
      <xdr:colOff>85725</xdr:colOff>
      <xdr:row>20</xdr:row>
      <xdr:rowOff>0</xdr:rowOff>
    </xdr:to>
    <xdr:sp macro="" textlink="">
      <xdr:nvSpPr>
        <xdr:cNvPr id="15679" name="Line 5">
          <a:extLst>
            <a:ext uri="{FF2B5EF4-FFF2-40B4-BE49-F238E27FC236}">
              <a16:creationId xmlns:a16="http://schemas.microsoft.com/office/drawing/2014/main" xmlns="" id="{00000000-0008-0000-0100-00003F3D0000}"/>
            </a:ext>
          </a:extLst>
        </xdr:cNvPr>
        <xdr:cNvSpPr>
          <a:spLocks noChangeShapeType="1"/>
        </xdr:cNvSpPr>
      </xdr:nvSpPr>
      <xdr:spPr bwMode="auto">
        <a:xfrm>
          <a:off x="4848225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19</xdr:row>
      <xdr:rowOff>9525</xdr:rowOff>
    </xdr:from>
    <xdr:to>
      <xdr:col>27</xdr:col>
      <xdr:colOff>85725</xdr:colOff>
      <xdr:row>20</xdr:row>
      <xdr:rowOff>0</xdr:rowOff>
    </xdr:to>
    <xdr:sp macro="" textlink="">
      <xdr:nvSpPr>
        <xdr:cNvPr id="15680" name="Line 6">
          <a:extLst>
            <a:ext uri="{FF2B5EF4-FFF2-40B4-BE49-F238E27FC236}">
              <a16:creationId xmlns:a16="http://schemas.microsoft.com/office/drawing/2014/main" xmlns="" id="{00000000-0008-0000-0100-0000403D0000}"/>
            </a:ext>
          </a:extLst>
        </xdr:cNvPr>
        <xdr:cNvSpPr>
          <a:spLocks noChangeShapeType="1"/>
        </xdr:cNvSpPr>
      </xdr:nvSpPr>
      <xdr:spPr bwMode="auto">
        <a:xfrm>
          <a:off x="5648325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85725</xdr:colOff>
      <xdr:row>19</xdr:row>
      <xdr:rowOff>9525</xdr:rowOff>
    </xdr:from>
    <xdr:to>
      <xdr:col>32</xdr:col>
      <xdr:colOff>85725</xdr:colOff>
      <xdr:row>20</xdr:row>
      <xdr:rowOff>0</xdr:rowOff>
    </xdr:to>
    <xdr:sp macro="" textlink="">
      <xdr:nvSpPr>
        <xdr:cNvPr id="15681" name="Line 7">
          <a:extLst>
            <a:ext uri="{FF2B5EF4-FFF2-40B4-BE49-F238E27FC236}">
              <a16:creationId xmlns:a16="http://schemas.microsoft.com/office/drawing/2014/main" xmlns="" id="{00000000-0008-0000-0100-0000413D0000}"/>
            </a:ext>
          </a:extLst>
        </xdr:cNvPr>
        <xdr:cNvSpPr>
          <a:spLocks noChangeShapeType="1"/>
        </xdr:cNvSpPr>
      </xdr:nvSpPr>
      <xdr:spPr bwMode="auto">
        <a:xfrm>
          <a:off x="6648450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85725</xdr:colOff>
      <xdr:row>19</xdr:row>
      <xdr:rowOff>9525</xdr:rowOff>
    </xdr:from>
    <xdr:to>
      <xdr:col>36</xdr:col>
      <xdr:colOff>85725</xdr:colOff>
      <xdr:row>20</xdr:row>
      <xdr:rowOff>0</xdr:rowOff>
    </xdr:to>
    <xdr:sp macro="" textlink="">
      <xdr:nvSpPr>
        <xdr:cNvPr id="15682" name="Line 8">
          <a:extLst>
            <a:ext uri="{FF2B5EF4-FFF2-40B4-BE49-F238E27FC236}">
              <a16:creationId xmlns:a16="http://schemas.microsoft.com/office/drawing/2014/main" xmlns="" id="{00000000-0008-0000-0100-0000423D0000}"/>
            </a:ext>
          </a:extLst>
        </xdr:cNvPr>
        <xdr:cNvSpPr>
          <a:spLocks noChangeShapeType="1"/>
        </xdr:cNvSpPr>
      </xdr:nvSpPr>
      <xdr:spPr bwMode="auto">
        <a:xfrm>
          <a:off x="7448550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85725</xdr:colOff>
      <xdr:row>19</xdr:row>
      <xdr:rowOff>9525</xdr:rowOff>
    </xdr:from>
    <xdr:to>
      <xdr:col>49</xdr:col>
      <xdr:colOff>85725</xdr:colOff>
      <xdr:row>20</xdr:row>
      <xdr:rowOff>0</xdr:rowOff>
    </xdr:to>
    <xdr:sp macro="" textlink="">
      <xdr:nvSpPr>
        <xdr:cNvPr id="15683" name="Line 9">
          <a:extLst>
            <a:ext uri="{FF2B5EF4-FFF2-40B4-BE49-F238E27FC236}">
              <a16:creationId xmlns:a16="http://schemas.microsoft.com/office/drawing/2014/main" xmlns="" id="{00000000-0008-0000-0100-0000433D0000}"/>
            </a:ext>
          </a:extLst>
        </xdr:cNvPr>
        <xdr:cNvSpPr>
          <a:spLocks noChangeShapeType="1"/>
        </xdr:cNvSpPr>
      </xdr:nvSpPr>
      <xdr:spPr bwMode="auto">
        <a:xfrm>
          <a:off x="10048875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85725</xdr:colOff>
      <xdr:row>19</xdr:row>
      <xdr:rowOff>9525</xdr:rowOff>
    </xdr:from>
    <xdr:to>
      <xdr:col>45</xdr:col>
      <xdr:colOff>85725</xdr:colOff>
      <xdr:row>20</xdr:row>
      <xdr:rowOff>0</xdr:rowOff>
    </xdr:to>
    <xdr:sp macro="" textlink="">
      <xdr:nvSpPr>
        <xdr:cNvPr id="15684" name="Line 10">
          <a:extLst>
            <a:ext uri="{FF2B5EF4-FFF2-40B4-BE49-F238E27FC236}">
              <a16:creationId xmlns:a16="http://schemas.microsoft.com/office/drawing/2014/main" xmlns="" id="{00000000-0008-0000-0100-0000443D0000}"/>
            </a:ext>
          </a:extLst>
        </xdr:cNvPr>
        <xdr:cNvSpPr>
          <a:spLocks noChangeShapeType="1"/>
        </xdr:cNvSpPr>
      </xdr:nvSpPr>
      <xdr:spPr bwMode="auto">
        <a:xfrm>
          <a:off x="9248775" y="3676650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133350</xdr:colOff>
      <xdr:row>18</xdr:row>
      <xdr:rowOff>161925</xdr:rowOff>
    </xdr:from>
    <xdr:to>
      <xdr:col>40</xdr:col>
      <xdr:colOff>133350</xdr:colOff>
      <xdr:row>19</xdr:row>
      <xdr:rowOff>152400</xdr:rowOff>
    </xdr:to>
    <xdr:sp macro="" textlink="">
      <xdr:nvSpPr>
        <xdr:cNvPr id="15685" name="Line 10">
          <a:extLst>
            <a:ext uri="{FF2B5EF4-FFF2-40B4-BE49-F238E27FC236}">
              <a16:creationId xmlns:a16="http://schemas.microsoft.com/office/drawing/2014/main" xmlns="" id="{00000000-0008-0000-0100-0000453D0000}"/>
            </a:ext>
          </a:extLst>
        </xdr:cNvPr>
        <xdr:cNvSpPr>
          <a:spLocks noChangeShapeType="1"/>
        </xdr:cNvSpPr>
      </xdr:nvSpPr>
      <xdr:spPr bwMode="auto">
        <a:xfrm>
          <a:off x="8296275" y="3667125"/>
          <a:ext cx="0" cy="152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1;%20&#1076;&#1080;&#1089;&#1082;/MegaUpload/&#1050;&#1072;&#1092;&#1077;&#1076;&#1088;&#1072;/&#1056;&#1072;&#1073;&#1086;&#1095;&#1080;&#1077;%20&#1087;&#1083;&#1072;&#1085;&#1099;/2018-19/&#1030;&#1055;&#1047;%20&#1041;&#1072;&#1082;&#1072;&#1083;&#1072;&#1074;&#1088;%20&#1079;&#1072;&#1086;&#1095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Шифри кафедр"/>
    </sheetNames>
    <sheetDataSet>
      <sheetData sheetId="0"/>
      <sheetData sheetId="1"/>
      <sheetData sheetId="2"/>
      <sheetData sheetId="3"/>
      <sheetData sheetId="4"/>
      <sheetData sheetId="5">
        <row r="3">
          <cell r="F3" t="str">
            <v>ГіСН</v>
          </cell>
        </row>
        <row r="4">
          <cell r="F4" t="str">
            <v>КтаП</v>
          </cell>
        </row>
        <row r="5">
          <cell r="F5" t="str">
            <v>МіТ</v>
          </cell>
        </row>
        <row r="6">
          <cell r="F6" t="str">
            <v>УПтаЕП</v>
          </cell>
        </row>
        <row r="7">
          <cell r="F7" t="str">
            <v>ОіА</v>
          </cell>
        </row>
        <row r="8">
          <cell r="F8" t="str">
            <v>ФіК</v>
          </cell>
        </row>
        <row r="9">
          <cell r="F9" t="str">
            <v>МЕВ</v>
          </cell>
        </row>
        <row r="10">
          <cell r="F10" t="str">
            <v>ЕБ,ПУтаА</v>
          </cell>
        </row>
        <row r="11">
          <cell r="F11" t="str">
            <v>МтаІВТ</v>
          </cell>
        </row>
        <row r="12">
          <cell r="F12" t="str">
            <v>АтаКІТ</v>
          </cell>
        </row>
        <row r="13">
          <cell r="F13" t="str">
            <v>БІтаТ</v>
          </cell>
        </row>
        <row r="14">
          <cell r="F14" t="str">
            <v>ІПЗ</v>
          </cell>
        </row>
        <row r="15">
          <cell r="F15" t="str">
            <v>КІтаК</v>
          </cell>
        </row>
        <row r="16">
          <cell r="F16" t="str">
            <v>ФВтаС</v>
          </cell>
        </row>
        <row r="17">
          <cell r="F17" t="str">
            <v>КПіКІТ</v>
          </cell>
        </row>
        <row r="18">
          <cell r="F18" t="str">
            <v>ГМ</v>
          </cell>
        </row>
        <row r="19">
          <cell r="F19" t="str">
            <v>АіТТ</v>
          </cell>
        </row>
        <row r="20">
          <cell r="F20" t="str">
            <v>ФтаВМ</v>
          </cell>
        </row>
        <row r="21">
          <cell r="F21" t="str">
            <v xml:space="preserve">РРКК </v>
          </cell>
        </row>
        <row r="22">
          <cell r="F22" t="str">
            <v>МШ</v>
          </cell>
        </row>
        <row r="23">
          <cell r="F23" t="str">
            <v>Екології</v>
          </cell>
        </row>
        <row r="24">
          <cell r="F24" t="str">
            <v>ІМ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9" workbookViewId="0">
      <selection activeCell="I2" sqref="I2"/>
    </sheetView>
  </sheetViews>
  <sheetFormatPr defaultColWidth="9" defaultRowHeight="15.6" x14ac:dyDescent="0.3"/>
  <cols>
    <col min="1" max="1" width="22" style="15" customWidth="1"/>
    <col min="2" max="2" width="46.59765625" style="15" customWidth="1"/>
    <col min="3" max="3" width="33.09765625" style="17" customWidth="1"/>
  </cols>
  <sheetData>
    <row r="1" spans="1:10" x14ac:dyDescent="0.3">
      <c r="A1" s="517" t="s">
        <v>269</v>
      </c>
      <c r="B1" s="517"/>
      <c r="C1" s="516"/>
    </row>
    <row r="2" spans="1:10" x14ac:dyDescent="0.3">
      <c r="A2" s="517"/>
      <c r="B2" s="517"/>
      <c r="C2" s="516"/>
      <c r="I2" s="33" t="b">
        <v>1</v>
      </c>
      <c r="J2" s="33" t="b">
        <v>1</v>
      </c>
    </row>
    <row r="3" spans="1:10" ht="18" x14ac:dyDescent="0.35">
      <c r="A3" s="515" t="s">
        <v>239</v>
      </c>
      <c r="B3" s="515"/>
      <c r="C3" s="16"/>
    </row>
    <row r="4" spans="1:10" x14ac:dyDescent="0.3">
      <c r="A4" s="18" t="s">
        <v>87</v>
      </c>
      <c r="B4" s="25" t="s">
        <v>320</v>
      </c>
      <c r="C4" s="16"/>
    </row>
    <row r="5" spans="1:10" x14ac:dyDescent="0.3">
      <c r="A5" s="18" t="s">
        <v>88</v>
      </c>
      <c r="B5" s="25" t="s">
        <v>321</v>
      </c>
      <c r="C5" s="16"/>
    </row>
    <row r="6" spans="1:10" x14ac:dyDescent="0.3">
      <c r="A6" s="10"/>
      <c r="B6" s="11"/>
      <c r="C6" s="16"/>
    </row>
    <row r="7" spans="1:10" ht="18" x14ac:dyDescent="0.35">
      <c r="A7" s="515" t="s">
        <v>93</v>
      </c>
      <c r="B7" s="515"/>
      <c r="C7" s="20"/>
    </row>
    <row r="8" spans="1:10" x14ac:dyDescent="0.3">
      <c r="A8" s="18" t="s">
        <v>270</v>
      </c>
      <c r="B8" s="26" t="s">
        <v>359</v>
      </c>
      <c r="C8" s="32" t="str">
        <f>(INDEX(Довідники!B2:B30,B8,1))</f>
        <v>Освіта/Педагогіка</v>
      </c>
    </row>
    <row r="9" spans="1:10" ht="31.2" x14ac:dyDescent="0.3">
      <c r="A9" s="18" t="s">
        <v>271</v>
      </c>
      <c r="B9" s="26" t="s">
        <v>360</v>
      </c>
      <c r="C9" s="32" t="str">
        <f ca="1">OFFSET(Довідники!B1,B8,RIGHT(B9,1))</f>
        <v>Середня освіта (за предметними спеціальностями)</v>
      </c>
    </row>
    <row r="10" spans="1:10" x14ac:dyDescent="0.3">
      <c r="A10" s="18" t="s">
        <v>92</v>
      </c>
      <c r="B10" s="26" t="s">
        <v>232</v>
      </c>
      <c r="C10" s="21"/>
    </row>
    <row r="11" spans="1:10" x14ac:dyDescent="0.3">
      <c r="A11" s="18" t="s">
        <v>233</v>
      </c>
      <c r="B11" s="27" t="s">
        <v>361</v>
      </c>
      <c r="C11" s="22"/>
    </row>
    <row r="12" spans="1:10" ht="31.2" x14ac:dyDescent="0.3">
      <c r="A12" s="23" t="s">
        <v>244</v>
      </c>
      <c r="B12" s="28" t="s">
        <v>245</v>
      </c>
      <c r="C12" s="24" t="s">
        <v>272</v>
      </c>
    </row>
    <row r="13" spans="1:10" x14ac:dyDescent="0.3">
      <c r="A13" s="18" t="s">
        <v>234</v>
      </c>
      <c r="B13" s="27" t="s">
        <v>362</v>
      </c>
      <c r="C13" s="22"/>
    </row>
    <row r="14" spans="1:10" x14ac:dyDescent="0.3">
      <c r="A14" s="18" t="s">
        <v>235</v>
      </c>
      <c r="B14" s="27" t="s">
        <v>236</v>
      </c>
      <c r="C14" s="22"/>
    </row>
    <row r="15" spans="1:10" x14ac:dyDescent="0.3">
      <c r="A15" s="18" t="s">
        <v>237</v>
      </c>
      <c r="B15" s="27" t="s">
        <v>238</v>
      </c>
      <c r="C15" s="22"/>
    </row>
    <row r="16" spans="1:10" ht="42" customHeight="1" x14ac:dyDescent="0.3">
      <c r="A16" s="19" t="s">
        <v>243</v>
      </c>
      <c r="B16" s="27"/>
      <c r="C16" s="16"/>
    </row>
    <row r="17" spans="1:4" x14ac:dyDescent="0.3">
      <c r="A17" s="10"/>
      <c r="B17" s="13"/>
      <c r="C17" s="16"/>
    </row>
    <row r="18" spans="1:4" ht="18" x14ac:dyDescent="0.35">
      <c r="A18" s="515" t="s">
        <v>240</v>
      </c>
      <c r="B18" s="515"/>
      <c r="C18" s="16"/>
    </row>
    <row r="19" spans="1:4" x14ac:dyDescent="0.3">
      <c r="A19" s="18" t="s">
        <v>241</v>
      </c>
      <c r="B19" s="29">
        <v>6</v>
      </c>
      <c r="C19" s="16"/>
    </row>
    <row r="20" spans="1:4" x14ac:dyDescent="0.3">
      <c r="A20" s="18" t="s">
        <v>242</v>
      </c>
      <c r="B20" s="30" t="s">
        <v>363</v>
      </c>
      <c r="C20" s="16"/>
    </row>
    <row r="21" spans="1:4" x14ac:dyDescent="0.3">
      <c r="A21" s="14"/>
      <c r="B21" s="14"/>
      <c r="C21" s="16"/>
    </row>
    <row r="22" spans="1:4" x14ac:dyDescent="0.3">
      <c r="A22" s="10"/>
      <c r="B22" s="11"/>
      <c r="C22" s="16"/>
    </row>
    <row r="23" spans="1:4" ht="18" x14ac:dyDescent="0.35">
      <c r="A23" s="515" t="s">
        <v>251</v>
      </c>
      <c r="B23" s="515"/>
      <c r="C23" s="16"/>
    </row>
    <row r="24" spans="1:4" x14ac:dyDescent="0.3">
      <c r="A24" s="19" t="s">
        <v>91</v>
      </c>
      <c r="B24" s="31" t="s">
        <v>364</v>
      </c>
      <c r="C24" s="16"/>
    </row>
    <row r="25" spans="1:4" ht="18" x14ac:dyDescent="0.35">
      <c r="A25" s="19" t="s">
        <v>252</v>
      </c>
      <c r="B25" s="31" t="s">
        <v>322</v>
      </c>
      <c r="C25" s="515" t="s">
        <v>319</v>
      </c>
      <c r="D25" s="515"/>
    </row>
    <row r="26" spans="1:4" x14ac:dyDescent="0.3">
      <c r="A26" s="19" t="s">
        <v>48</v>
      </c>
      <c r="B26" s="31" t="s">
        <v>365</v>
      </c>
      <c r="C26" s="31" t="s">
        <v>367</v>
      </c>
    </row>
    <row r="27" spans="1:4" x14ac:dyDescent="0.3">
      <c r="A27" s="19" t="s">
        <v>47</v>
      </c>
      <c r="B27" s="31" t="s">
        <v>323</v>
      </c>
      <c r="C27" s="31" t="s">
        <v>367</v>
      </c>
    </row>
    <row r="28" spans="1:4" x14ac:dyDescent="0.3">
      <c r="A28" s="19" t="s">
        <v>253</v>
      </c>
      <c r="B28" s="31" t="s">
        <v>365</v>
      </c>
      <c r="C28" s="152"/>
    </row>
    <row r="29" spans="1:4" ht="31.2" x14ac:dyDescent="0.3">
      <c r="A29" s="19" t="s">
        <v>46</v>
      </c>
      <c r="B29" s="31" t="s">
        <v>305</v>
      </c>
      <c r="C29" s="31" t="s">
        <v>367</v>
      </c>
    </row>
    <row r="30" spans="1:4" ht="31.2" x14ac:dyDescent="0.3">
      <c r="A30" s="19" t="s">
        <v>45</v>
      </c>
      <c r="B30" s="31" t="s">
        <v>306</v>
      </c>
      <c r="C30" s="31" t="s">
        <v>367</v>
      </c>
    </row>
    <row r="31" spans="1:4" x14ac:dyDescent="0.3">
      <c r="A31" s="12"/>
      <c r="B31" s="11"/>
      <c r="C31" s="16"/>
    </row>
    <row r="33" spans="1:2" ht="18" x14ac:dyDescent="0.35">
      <c r="A33" s="515" t="s">
        <v>309</v>
      </c>
      <c r="B33" s="515"/>
    </row>
    <row r="34" spans="1:2" x14ac:dyDescent="0.3">
      <c r="A34" s="15" t="s">
        <v>310</v>
      </c>
      <c r="B34" s="101" t="s">
        <v>366</v>
      </c>
    </row>
    <row r="35" spans="1:2" ht="31.8" x14ac:dyDescent="0.3">
      <c r="B35" s="34" t="s">
        <v>313</v>
      </c>
    </row>
    <row r="36" spans="1:2" ht="31.8" x14ac:dyDescent="0.3">
      <c r="B36" s="34" t="s">
        <v>314</v>
      </c>
    </row>
    <row r="37" spans="1:2" x14ac:dyDescent="0.3">
      <c r="B37" s="34" t="s">
        <v>315</v>
      </c>
    </row>
    <row r="38" spans="1:2" ht="31.8" x14ac:dyDescent="0.3">
      <c r="B38" s="34" t="s">
        <v>316</v>
      </c>
    </row>
    <row r="39" spans="1:2" x14ac:dyDescent="0.3">
      <c r="B39" s="34" t="s">
        <v>317</v>
      </c>
    </row>
  </sheetData>
  <sheetProtection formatCells="0"/>
  <protectedRanges>
    <protectedRange sqref="C26:C27 C29:C30" name="Диапазон4"/>
    <protectedRange sqref="I2:J2" name="Диапазон2"/>
    <protectedRange sqref="B16" name="Диапазон1"/>
    <protectedRange sqref="B34" name="Диапазон3"/>
  </protectedRanges>
  <mergeCells count="8">
    <mergeCell ref="A33:B33"/>
    <mergeCell ref="C25:D25"/>
    <mergeCell ref="C1:C2"/>
    <mergeCell ref="A1:B2"/>
    <mergeCell ref="A7:B7"/>
    <mergeCell ref="A23:B23"/>
    <mergeCell ref="A3:B3"/>
    <mergeCell ref="A18:B18"/>
  </mergeCells>
  <conditionalFormatting sqref="B9">
    <cfRule type="expression" dxfId="5" priority="1" stopIfTrue="1">
      <formula>NOT(VALUE(LEFT(B9,2))=VALUE(B8))</formula>
    </cfRule>
  </conditionalFormatting>
  <dataValidations count="6">
    <dataValidation type="list" allowBlank="1" showInputMessage="1" showErrorMessage="1" sqref="B4">
      <formula1>"бакалавр,магістр,молодший бакалавр"</formula1>
    </dataValidation>
    <dataValidation type="list" allowBlank="1" showInputMessage="1" showErrorMessage="1" sqref="B5">
      <formula1>"денна,заочна"</formula1>
    </dataValidation>
    <dataValidation type="list" allowBlank="1" showInputMessage="1" showErrorMessage="1" sqref="B10">
      <formula1>"Освітньо-професійна,Освітньо-наукова"</formula1>
    </dataValidation>
    <dataValidation type="custom" allowBlank="1" showInputMessage="1" showErrorMessage="1" sqref="B9">
      <formula1>VALUE(LEFT(B9,2))=VALUE(B8)</formula1>
    </dataValidation>
    <dataValidation type="list" allowBlank="1" showInputMessage="1" showErrorMessage="1" sqref="B17">
      <formula1>"повної загальної середньої освіти, диплому молодшого спеціаліста (молодшого бакалавра)"</formula1>
    </dataValidation>
    <dataValidation type="list" allowBlank="1" showInputMessage="1" showErrorMessage="1" sqref="B15">
      <formula1>"повної загальної середньої освіти, диплому молодшого спеціаліста (молодшого бакалавра), освітнього ступеня ""бакалавр"", ""магістр"" або ОКР ""спеціаліст"""</formula1>
    </dataValidation>
  </dataValidations>
  <pageMargins left="0.7" right="0.7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1" r:id="rId4" name="Check Box 19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30480</xdr:rowOff>
                  </from>
                  <to>
                    <xdr:col>1</xdr:col>
                    <xdr:colOff>1424940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5" name="Check Box 20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190500</xdr:rowOff>
                  </from>
                  <to>
                    <xdr:col>1</xdr:col>
                    <xdr:colOff>1424940</xdr:colOff>
                    <xdr:row>15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9"/>
  <sheetViews>
    <sheetView topLeftCell="A28" zoomScale="115" zoomScaleNormal="115" zoomScaleSheetLayoutView="115" workbookViewId="0">
      <selection activeCell="T15" sqref="T15"/>
    </sheetView>
  </sheetViews>
  <sheetFormatPr defaultColWidth="9" defaultRowHeight="13.2" x14ac:dyDescent="0.25"/>
  <cols>
    <col min="1" max="1" width="4.69921875" style="35" customWidth="1"/>
    <col min="2" max="54" width="2.59765625" style="35" customWidth="1"/>
    <col min="55" max="16384" width="9" style="35"/>
  </cols>
  <sheetData>
    <row r="1" spans="1:54" x14ac:dyDescent="0.25">
      <c r="AT1" s="35" t="str">
        <f>Налаштування!B34</f>
        <v>Ф-21.10-04.02/053.00.1/Б/4/Д-2021</v>
      </c>
    </row>
    <row r="2" spans="1:54" ht="13.8" x14ac:dyDescent="0.25">
      <c r="A2" s="36"/>
      <c r="B2" s="37"/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8"/>
      <c r="T2" s="38"/>
      <c r="U2" s="38"/>
      <c r="V2" s="38"/>
      <c r="W2" s="38"/>
      <c r="X2" s="38"/>
      <c r="Y2" s="38"/>
      <c r="Z2" s="36"/>
      <c r="AA2" s="39" t="s">
        <v>311</v>
      </c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8"/>
      <c r="AW2" s="38"/>
      <c r="AX2" s="38"/>
      <c r="AY2" s="38"/>
      <c r="AZ2" s="38"/>
      <c r="BA2" s="38"/>
      <c r="BB2" s="38"/>
    </row>
    <row r="3" spans="1:54" ht="15" customHeight="1" x14ac:dyDescent="0.45">
      <c r="A3" s="36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37"/>
      <c r="R3" s="37"/>
      <c r="S3" s="38"/>
      <c r="T3" s="38"/>
      <c r="U3" s="38"/>
      <c r="V3" s="38"/>
      <c r="W3" s="38"/>
      <c r="X3" s="38"/>
      <c r="Y3" s="38"/>
      <c r="Z3" s="38"/>
      <c r="AA3" s="40" t="s">
        <v>312</v>
      </c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41"/>
      <c r="AS3" s="38"/>
      <c r="AT3" s="38"/>
      <c r="AU3" s="38"/>
      <c r="AV3" s="38"/>
      <c r="AW3" s="38"/>
      <c r="AX3" s="38"/>
      <c r="AY3" s="38"/>
      <c r="AZ3" s="38"/>
      <c r="BA3" s="38"/>
      <c r="BB3" s="38"/>
    </row>
    <row r="4" spans="1:54" ht="17.25" customHeight="1" x14ac:dyDescent="0.35">
      <c r="A4" s="36"/>
      <c r="B4" s="100" t="s">
        <v>308</v>
      </c>
      <c r="C4" s="100"/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38"/>
      <c r="T4" s="38"/>
      <c r="U4" s="38"/>
      <c r="V4" s="38"/>
      <c r="W4" s="38"/>
      <c r="X4" s="36"/>
      <c r="Y4" s="45"/>
      <c r="Z4" s="45"/>
      <c r="AA4" s="36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36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</row>
    <row r="5" spans="1:54" ht="17.25" customHeight="1" x14ac:dyDescent="0.35">
      <c r="A5" s="36"/>
      <c r="B5" s="42" t="str">
        <f>CONCATENATE("рішенням Вченої ради (протокол №", Налаштування!B19," від ",Налаштування!B20)</f>
        <v>рішенням Вченої ради (протокол №6 від 31 серпня 2021р.</v>
      </c>
      <c r="C5" s="37"/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38"/>
      <c r="T5" s="38"/>
      <c r="U5" s="38"/>
      <c r="V5" s="38"/>
      <c r="W5" s="38"/>
      <c r="X5" s="36"/>
      <c r="Y5" s="45"/>
      <c r="Z5" s="45"/>
      <c r="AA5" s="36"/>
      <c r="AB5" s="45"/>
      <c r="AC5" s="45"/>
      <c r="AD5" s="45"/>
      <c r="AE5" s="45"/>
      <c r="AF5" s="45"/>
      <c r="AG5" s="45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</row>
    <row r="6" spans="1:54" ht="9" customHeight="1" x14ac:dyDescent="0.35">
      <c r="A6" s="36"/>
      <c r="B6" s="42"/>
      <c r="C6" s="37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38"/>
      <c r="T6" s="38"/>
      <c r="U6" s="38"/>
      <c r="V6" s="38"/>
      <c r="W6" s="38"/>
      <c r="X6" s="36"/>
      <c r="Y6" s="45"/>
      <c r="Z6" s="45"/>
      <c r="AA6" s="36"/>
      <c r="AB6" s="45"/>
      <c r="AC6" s="45"/>
      <c r="AD6" s="45"/>
      <c r="AE6" s="45"/>
      <c r="AF6" s="45"/>
      <c r="AG6" s="45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</row>
    <row r="7" spans="1:54" ht="16.5" customHeight="1" x14ac:dyDescent="0.35">
      <c r="A7" s="36"/>
      <c r="B7" s="44" t="s">
        <v>307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36"/>
      <c r="R7" s="36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</row>
    <row r="8" spans="1:54" ht="16.5" customHeight="1" x14ac:dyDescent="0.35">
      <c r="A8" s="36"/>
      <c r="B8" s="42" t="str">
        <f>CONCATENATE(Налаштування!B20)</f>
        <v>31 серпня 2021р.</v>
      </c>
      <c r="C8" s="3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</row>
    <row r="9" spans="1:54" ht="26.25" customHeight="1" x14ac:dyDescent="0.45">
      <c r="A9" s="36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6"/>
      <c r="X9" s="38"/>
      <c r="Y9" s="38"/>
      <c r="Z9" s="41" t="s">
        <v>50</v>
      </c>
      <c r="AA9" s="36"/>
      <c r="AB9" s="41"/>
      <c r="AC9" s="41"/>
      <c r="AD9" s="41"/>
      <c r="AE9" s="41"/>
      <c r="AF9" s="41"/>
      <c r="AG9" s="41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</row>
    <row r="10" spans="1:54" ht="15" customHeight="1" x14ac:dyDescent="0.35">
      <c r="A10" s="36"/>
      <c r="B10" s="44"/>
      <c r="C10" s="44"/>
      <c r="D10" s="38"/>
      <c r="E10" s="38"/>
      <c r="F10" s="38"/>
      <c r="G10" s="38"/>
      <c r="H10" s="38"/>
      <c r="I10" s="38"/>
      <c r="J10" s="38"/>
      <c r="K10" s="38"/>
      <c r="L10" s="36"/>
      <c r="M10" s="48"/>
      <c r="N10" s="48"/>
      <c r="O10" s="48"/>
      <c r="P10" s="48"/>
      <c r="Q10" s="48"/>
      <c r="R10" s="48"/>
      <c r="S10" s="48"/>
      <c r="T10" s="48"/>
      <c r="U10" s="48"/>
      <c r="V10" s="36"/>
      <c r="W10" s="36"/>
      <c r="X10" s="48"/>
      <c r="Y10" s="48"/>
      <c r="Z10" s="49" t="str">
        <f>CONCATENATE("підготовки  фахівців  освітнього  ступеня  «", Налаштування!B4,"»")</f>
        <v>підготовки  фахівців  освітнього  ступеня  «бакалавр»</v>
      </c>
      <c r="AA10" s="50"/>
      <c r="AB10" s="50"/>
      <c r="AC10" s="50"/>
      <c r="AD10" s="50"/>
      <c r="AE10" s="50"/>
      <c r="AF10" s="50"/>
      <c r="AG10" s="3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</row>
    <row r="11" spans="1:54" ht="15" customHeight="1" x14ac:dyDescent="0.35">
      <c r="A11" s="36"/>
      <c r="B11" s="44"/>
      <c r="C11" s="44"/>
      <c r="D11" s="38"/>
      <c r="E11" s="38"/>
      <c r="F11" s="38"/>
      <c r="G11" s="38"/>
      <c r="H11" s="38"/>
      <c r="I11" s="38"/>
      <c r="J11" s="38"/>
      <c r="K11" s="38"/>
      <c r="L11" s="36"/>
      <c r="M11" s="48"/>
      <c r="N11" s="48"/>
      <c r="O11" s="48"/>
      <c r="P11" s="48"/>
      <c r="Q11" s="48"/>
      <c r="R11" s="48"/>
      <c r="S11" s="48"/>
      <c r="T11" s="48"/>
      <c r="U11" s="48"/>
      <c r="V11" s="49"/>
      <c r="W11" s="48"/>
      <c r="X11" s="48"/>
      <c r="Y11" s="48"/>
      <c r="Z11" s="50"/>
      <c r="AA11" s="50"/>
      <c r="AB11" s="50"/>
      <c r="AC11" s="50"/>
      <c r="AD11" s="50"/>
      <c r="AE11" s="50"/>
      <c r="AF11" s="50"/>
      <c r="AG11" s="3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</row>
    <row r="12" spans="1:54" ht="16.5" customHeight="1" x14ac:dyDescent="0.3">
      <c r="A12" s="36"/>
      <c r="B12" s="51" t="str">
        <f>CONCATENATE("Галузь знань: ", Налаштування!B8," «",Налаштування!C8,"»")</f>
        <v>Галузь знань: 01 «Освіта/Педагогіка»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36"/>
      <c r="R12" s="36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521" t="str">
        <f>CONCATENATE("Кваліфікація: ", Налаштування!B13)</f>
        <v>Кваліфікація: бакалавр з середньої освіти</v>
      </c>
      <c r="AI12" s="521"/>
      <c r="AJ12" s="521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</row>
    <row r="13" spans="1:54" ht="16.5" customHeight="1" x14ac:dyDescent="0.3">
      <c r="A13" s="36"/>
      <c r="B13" s="56" t="str">
        <f ca="1">CONCATENATE("Спеціальність: ",Налаштування!B9," «",Налаштування!C9,"»")</f>
        <v>Спеціальність: 014 «Середня освіта (за предметними спеціальностями)»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36"/>
      <c r="R13" s="36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521"/>
      <c r="BB13" s="521"/>
    </row>
    <row r="14" spans="1:54" ht="16.5" customHeight="1" x14ac:dyDescent="0.3">
      <c r="A14" s="36"/>
      <c r="B14" s="56" t="str">
        <f>CONCATENATE("Спеціалізація: ", Налаштування!B12)</f>
        <v>Спеціалізація: −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36"/>
      <c r="R14" s="36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52" t="str">
        <f>CONCATENATE("Термін навчання: ", Налаштування!B14)</f>
        <v>Термін навчання: 3 роки 10 місяців</v>
      </c>
      <c r="AJ14" s="38"/>
      <c r="AK14" s="53"/>
      <c r="AL14" s="36"/>
      <c r="AM14" s="54"/>
      <c r="AN14" s="36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</row>
    <row r="15" spans="1:54" s="57" customFormat="1" ht="16.5" customHeight="1" x14ac:dyDescent="0.35">
      <c r="A15" s="44"/>
      <c r="B15" s="56" t="str">
        <f>CONCATENATE(Налаштування!B10," програма: «",Налаштування!B11,"»")</f>
        <v>Освітньо-професійна програма: «Середня освіта (мова і література (англійська))»</v>
      </c>
      <c r="C15" s="44"/>
      <c r="D15" s="44"/>
      <c r="E15" s="44"/>
      <c r="F15" s="44"/>
      <c r="G15" s="38"/>
      <c r="H15" s="38"/>
      <c r="I15" s="38"/>
      <c r="J15" s="36"/>
      <c r="K15" s="38"/>
      <c r="L15" s="36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50"/>
      <c r="AA15" s="50"/>
      <c r="AB15" s="50"/>
      <c r="AC15" s="50"/>
      <c r="AD15" s="50"/>
      <c r="AE15" s="50"/>
      <c r="AF15" s="50"/>
      <c r="AG15" s="36"/>
      <c r="AH15" s="36"/>
      <c r="AI15" s="52" t="str">
        <f>CONCATENATE("на базі ", Налаштування!B15)</f>
        <v>на базі повної загальної середньої освіти</v>
      </c>
      <c r="AJ15" s="53"/>
      <c r="AK15" s="53"/>
      <c r="AL15" s="53"/>
      <c r="AM15" s="54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</row>
    <row r="16" spans="1:54" s="57" customFormat="1" ht="16.5" customHeight="1" x14ac:dyDescent="0.35">
      <c r="A16" s="44"/>
      <c r="B16" s="56"/>
      <c r="C16" s="44"/>
      <c r="D16" s="44"/>
      <c r="E16" s="44"/>
      <c r="F16" s="44"/>
      <c r="G16" s="38"/>
      <c r="H16" s="38"/>
      <c r="I16" s="38"/>
      <c r="J16" s="36"/>
      <c r="K16" s="38"/>
      <c r="L16" s="36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50"/>
      <c r="AA16" s="50"/>
      <c r="AB16" s="50"/>
      <c r="AC16" s="50"/>
      <c r="AD16" s="50"/>
      <c r="AE16" s="50"/>
      <c r="AF16" s="50"/>
      <c r="AG16" s="36"/>
      <c r="AH16" s="51" t="str">
        <f>CONCATENATE("Форма навчання: ", Налаштування!B5)</f>
        <v>Форма навчання: денна</v>
      </c>
      <c r="AI16" s="36"/>
      <c r="AJ16" s="53"/>
      <c r="AK16" s="53"/>
      <c r="AL16" s="53"/>
      <c r="AM16" s="54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</row>
    <row r="17" spans="1:54" ht="7.5" customHeight="1" x14ac:dyDescent="0.25">
      <c r="A17" s="36"/>
      <c r="B17" s="38"/>
      <c r="C17" s="38"/>
      <c r="D17" s="38"/>
      <c r="E17" s="5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</row>
    <row r="18" spans="1:54" ht="16.8" x14ac:dyDescent="0.3">
      <c r="A18" s="36"/>
      <c r="B18" s="59"/>
      <c r="C18" s="584" t="s">
        <v>303</v>
      </c>
      <c r="D18" s="584"/>
      <c r="E18" s="584"/>
      <c r="F18" s="584"/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4"/>
      <c r="T18" s="584"/>
      <c r="U18" s="584"/>
      <c r="V18" s="584"/>
      <c r="W18" s="584"/>
      <c r="X18" s="584"/>
      <c r="Y18" s="584"/>
      <c r="Z18" s="584"/>
      <c r="AA18" s="584"/>
      <c r="AB18" s="584"/>
      <c r="AC18" s="584"/>
      <c r="AD18" s="584"/>
      <c r="AE18" s="584"/>
      <c r="AF18" s="584"/>
      <c r="AG18" s="584"/>
      <c r="AH18" s="584"/>
      <c r="AI18" s="584"/>
      <c r="AJ18" s="584"/>
      <c r="AK18" s="584"/>
      <c r="AL18" s="584"/>
      <c r="AM18" s="584"/>
      <c r="AN18" s="584"/>
      <c r="AO18" s="584"/>
      <c r="AP18" s="584"/>
      <c r="AQ18" s="584"/>
      <c r="AR18" s="584"/>
      <c r="AS18" s="584"/>
      <c r="AT18" s="584"/>
      <c r="AU18" s="584"/>
      <c r="AV18" s="584"/>
      <c r="AW18" s="584"/>
      <c r="AX18" s="584"/>
      <c r="AY18" s="584"/>
      <c r="AZ18" s="584"/>
      <c r="BA18" s="584"/>
      <c r="BB18" s="59"/>
    </row>
    <row r="19" spans="1:54" ht="6.75" customHeight="1" thickBot="1" x14ac:dyDescent="0.3">
      <c r="A19" s="36"/>
      <c r="B19" s="38"/>
      <c r="C19" s="38"/>
      <c r="D19" s="38"/>
      <c r="E19" s="38"/>
      <c r="F19" s="38"/>
      <c r="G19" s="585"/>
      <c r="H19" s="585"/>
      <c r="I19" s="585"/>
      <c r="J19" s="585"/>
      <c r="K19" s="585"/>
      <c r="L19" s="585"/>
      <c r="M19" s="585"/>
      <c r="N19" s="585"/>
      <c r="O19" s="585"/>
      <c r="P19" s="38"/>
      <c r="Q19" s="585"/>
      <c r="R19" s="585"/>
      <c r="S19" s="585"/>
      <c r="T19" s="585"/>
      <c r="U19" s="38"/>
      <c r="V19" s="585"/>
      <c r="W19" s="585"/>
      <c r="X19" s="585"/>
      <c r="Y19" s="585"/>
      <c r="Z19" s="38"/>
      <c r="AA19" s="38"/>
      <c r="AB19" s="585"/>
      <c r="AC19" s="585"/>
      <c r="AD19" s="585"/>
      <c r="AE19" s="585"/>
      <c r="AF19" s="585"/>
      <c r="AG19" s="585"/>
      <c r="AH19" s="585"/>
      <c r="AI19" s="585"/>
      <c r="AJ19" s="585"/>
      <c r="AK19" s="585"/>
      <c r="AL19" s="585"/>
      <c r="AM19" s="585"/>
      <c r="AN19" s="60"/>
      <c r="AO19" s="60"/>
      <c r="AP19" s="60"/>
      <c r="AQ19" s="585"/>
      <c r="AR19" s="585"/>
      <c r="AS19" s="585"/>
      <c r="AT19" s="585"/>
      <c r="AU19" s="585"/>
      <c r="AV19" s="585"/>
      <c r="AW19" s="585"/>
      <c r="AX19" s="585"/>
      <c r="AY19" s="585"/>
      <c r="AZ19" s="585"/>
      <c r="BA19" s="585"/>
      <c r="BB19" s="585"/>
    </row>
    <row r="20" spans="1:54" ht="13.5" customHeight="1" thickBot="1" x14ac:dyDescent="0.3">
      <c r="A20" s="36"/>
      <c r="B20" s="586" t="s">
        <v>51</v>
      </c>
      <c r="C20" s="588" t="s">
        <v>52</v>
      </c>
      <c r="D20" s="589"/>
      <c r="E20" s="589"/>
      <c r="F20" s="589"/>
      <c r="G20" s="61"/>
      <c r="H20" s="589" t="s">
        <v>53</v>
      </c>
      <c r="I20" s="589"/>
      <c r="J20" s="589"/>
      <c r="K20" s="61"/>
      <c r="L20" s="583" t="s">
        <v>54</v>
      </c>
      <c r="M20" s="583"/>
      <c r="N20" s="583"/>
      <c r="O20" s="583"/>
      <c r="P20" s="62"/>
      <c r="Q20" s="583" t="s">
        <v>55</v>
      </c>
      <c r="R20" s="583"/>
      <c r="S20" s="583"/>
      <c r="T20" s="62"/>
      <c r="U20" s="548" t="s">
        <v>56</v>
      </c>
      <c r="V20" s="548"/>
      <c r="W20" s="548"/>
      <c r="X20" s="63"/>
      <c r="Y20" s="548" t="s">
        <v>57</v>
      </c>
      <c r="Z20" s="548"/>
      <c r="AA20" s="548"/>
      <c r="AB20" s="63"/>
      <c r="AC20" s="548" t="s">
        <v>58</v>
      </c>
      <c r="AD20" s="548"/>
      <c r="AE20" s="548"/>
      <c r="AF20" s="548"/>
      <c r="AG20" s="63"/>
      <c r="AH20" s="548" t="s">
        <v>59</v>
      </c>
      <c r="AI20" s="548"/>
      <c r="AJ20" s="548"/>
      <c r="AK20" s="63"/>
      <c r="AL20" s="548" t="s">
        <v>60</v>
      </c>
      <c r="AM20" s="548"/>
      <c r="AN20" s="548"/>
      <c r="AO20" s="63"/>
      <c r="AP20" s="548" t="s">
        <v>61</v>
      </c>
      <c r="AQ20" s="548"/>
      <c r="AR20" s="548"/>
      <c r="AS20" s="548"/>
      <c r="AT20" s="63"/>
      <c r="AU20" s="548" t="s">
        <v>62</v>
      </c>
      <c r="AV20" s="548"/>
      <c r="AW20" s="548"/>
      <c r="AX20" s="63"/>
      <c r="AY20" s="548" t="s">
        <v>63</v>
      </c>
      <c r="AZ20" s="548"/>
      <c r="BA20" s="548"/>
      <c r="BB20" s="582"/>
    </row>
    <row r="21" spans="1:54" ht="15" customHeight="1" thickBot="1" x14ac:dyDescent="0.3">
      <c r="A21" s="36"/>
      <c r="B21" s="587"/>
      <c r="C21" s="64">
        <v>1</v>
      </c>
      <c r="D21" s="65">
        <v>2</v>
      </c>
      <c r="E21" s="65">
        <v>3</v>
      </c>
      <c r="F21" s="65">
        <v>4</v>
      </c>
      <c r="G21" s="65">
        <v>5</v>
      </c>
      <c r="H21" s="65">
        <v>6</v>
      </c>
      <c r="I21" s="65">
        <v>7</v>
      </c>
      <c r="J21" s="65">
        <v>8</v>
      </c>
      <c r="K21" s="65">
        <v>9</v>
      </c>
      <c r="L21" s="66">
        <v>10</v>
      </c>
      <c r="M21" s="65">
        <v>11</v>
      </c>
      <c r="N21" s="65">
        <v>12</v>
      </c>
      <c r="O21" s="65">
        <v>13</v>
      </c>
      <c r="P21" s="65">
        <v>14</v>
      </c>
      <c r="Q21" s="65">
        <v>15</v>
      </c>
      <c r="R21" s="65">
        <v>16</v>
      </c>
      <c r="S21" s="65">
        <v>17</v>
      </c>
      <c r="T21" s="65">
        <v>18</v>
      </c>
      <c r="U21" s="65">
        <v>19</v>
      </c>
      <c r="V21" s="65">
        <v>20</v>
      </c>
      <c r="W21" s="65">
        <v>21</v>
      </c>
      <c r="X21" s="65">
        <v>22</v>
      </c>
      <c r="Y21" s="65">
        <v>23</v>
      </c>
      <c r="Z21" s="65">
        <v>24</v>
      </c>
      <c r="AA21" s="65">
        <v>25</v>
      </c>
      <c r="AB21" s="65">
        <v>26</v>
      </c>
      <c r="AC21" s="65">
        <v>27</v>
      </c>
      <c r="AD21" s="65">
        <v>28</v>
      </c>
      <c r="AE21" s="65">
        <v>29</v>
      </c>
      <c r="AF21" s="65">
        <v>30</v>
      </c>
      <c r="AG21" s="65">
        <v>31</v>
      </c>
      <c r="AH21" s="65">
        <v>32</v>
      </c>
      <c r="AI21" s="65">
        <v>33</v>
      </c>
      <c r="AJ21" s="65">
        <v>34</v>
      </c>
      <c r="AK21" s="65">
        <v>35</v>
      </c>
      <c r="AL21" s="65">
        <v>36</v>
      </c>
      <c r="AM21" s="65">
        <v>37</v>
      </c>
      <c r="AN21" s="65">
        <v>38</v>
      </c>
      <c r="AO21" s="65">
        <v>39</v>
      </c>
      <c r="AP21" s="65">
        <v>40</v>
      </c>
      <c r="AQ21" s="65">
        <v>41</v>
      </c>
      <c r="AR21" s="65">
        <v>42</v>
      </c>
      <c r="AS21" s="65">
        <v>43</v>
      </c>
      <c r="AT21" s="65">
        <v>44</v>
      </c>
      <c r="AU21" s="65">
        <v>45</v>
      </c>
      <c r="AV21" s="65">
        <v>46</v>
      </c>
      <c r="AW21" s="65">
        <v>47</v>
      </c>
      <c r="AX21" s="65">
        <v>48</v>
      </c>
      <c r="AY21" s="65">
        <v>49</v>
      </c>
      <c r="AZ21" s="65">
        <v>50</v>
      </c>
      <c r="BA21" s="65">
        <v>51</v>
      </c>
      <c r="BB21" s="67">
        <v>52</v>
      </c>
    </row>
    <row r="22" spans="1:54" ht="18.75" customHeight="1" x14ac:dyDescent="0.25">
      <c r="B22" s="68">
        <v>1</v>
      </c>
      <c r="C22" s="69"/>
      <c r="D22" s="70"/>
      <c r="E22" s="70"/>
      <c r="F22" s="70" t="s">
        <v>64</v>
      </c>
      <c r="G22" s="70" t="s">
        <v>64</v>
      </c>
      <c r="H22" s="70" t="s">
        <v>64</v>
      </c>
      <c r="I22" s="70" t="s">
        <v>64</v>
      </c>
      <c r="J22" s="70" t="s">
        <v>64</v>
      </c>
      <c r="K22" s="70" t="s">
        <v>64</v>
      </c>
      <c r="L22" s="70" t="s">
        <v>64</v>
      </c>
      <c r="M22" s="70" t="s">
        <v>64</v>
      </c>
      <c r="N22" s="70" t="s">
        <v>64</v>
      </c>
      <c r="O22" s="70" t="s">
        <v>64</v>
      </c>
      <c r="P22" s="70" t="s">
        <v>64</v>
      </c>
      <c r="Q22" s="70" t="s">
        <v>64</v>
      </c>
      <c r="R22" s="70" t="s">
        <v>64</v>
      </c>
      <c r="S22" s="70" t="s">
        <v>64</v>
      </c>
      <c r="T22" s="70" t="s">
        <v>64</v>
      </c>
      <c r="U22" s="70" t="s">
        <v>64</v>
      </c>
      <c r="V22" s="70" t="s">
        <v>65</v>
      </c>
      <c r="W22" s="70" t="s">
        <v>67</v>
      </c>
      <c r="X22" s="70" t="s">
        <v>67</v>
      </c>
      <c r="Y22" s="70" t="s">
        <v>64</v>
      </c>
      <c r="Z22" s="70" t="s">
        <v>64</v>
      </c>
      <c r="AA22" s="70" t="s">
        <v>64</v>
      </c>
      <c r="AB22" s="70" t="s">
        <v>64</v>
      </c>
      <c r="AC22" s="70" t="s">
        <v>64</v>
      </c>
      <c r="AD22" s="70" t="s">
        <v>64</v>
      </c>
      <c r="AE22" s="70" t="s">
        <v>64</v>
      </c>
      <c r="AF22" s="70" t="s">
        <v>64</v>
      </c>
      <c r="AG22" s="70" t="s">
        <v>64</v>
      </c>
      <c r="AH22" s="70" t="s">
        <v>64</v>
      </c>
      <c r="AI22" s="70" t="s">
        <v>64</v>
      </c>
      <c r="AJ22" s="70" t="s">
        <v>64</v>
      </c>
      <c r="AK22" s="70" t="s">
        <v>64</v>
      </c>
      <c r="AL22" s="70" t="s">
        <v>64</v>
      </c>
      <c r="AM22" s="70" t="s">
        <v>64</v>
      </c>
      <c r="AN22" s="70" t="s">
        <v>64</v>
      </c>
      <c r="AO22" s="70" t="s">
        <v>67</v>
      </c>
      <c r="AP22" s="70" t="s">
        <v>67</v>
      </c>
      <c r="AQ22" s="70" t="s">
        <v>67</v>
      </c>
      <c r="AR22" s="70" t="s">
        <v>68</v>
      </c>
      <c r="AS22" s="70" t="s">
        <v>68</v>
      </c>
      <c r="AT22" s="70" t="s">
        <v>66</v>
      </c>
      <c r="AU22" s="70" t="s">
        <v>66</v>
      </c>
      <c r="AV22" s="70" t="s">
        <v>66</v>
      </c>
      <c r="AW22" s="70" t="s">
        <v>66</v>
      </c>
      <c r="AX22" s="70" t="s">
        <v>66</v>
      </c>
      <c r="AY22" s="70" t="s">
        <v>66</v>
      </c>
      <c r="AZ22" s="70" t="s">
        <v>66</v>
      </c>
      <c r="BA22" s="70" t="s">
        <v>66</v>
      </c>
      <c r="BB22" s="71" t="s">
        <v>66</v>
      </c>
    </row>
    <row r="23" spans="1:54" ht="18.75" customHeight="1" x14ac:dyDescent="0.25">
      <c r="B23" s="72">
        <v>2</v>
      </c>
      <c r="C23" s="73" t="s">
        <v>64</v>
      </c>
      <c r="D23" s="74" t="s">
        <v>64</v>
      </c>
      <c r="E23" s="74" t="s">
        <v>64</v>
      </c>
      <c r="F23" s="74" t="s">
        <v>64</v>
      </c>
      <c r="G23" s="74" t="s">
        <v>64</v>
      </c>
      <c r="H23" s="74" t="s">
        <v>64</v>
      </c>
      <c r="I23" s="74" t="s">
        <v>64</v>
      </c>
      <c r="J23" s="74" t="s">
        <v>64</v>
      </c>
      <c r="K23" s="74" t="s">
        <v>64</v>
      </c>
      <c r="L23" s="74" t="s">
        <v>64</v>
      </c>
      <c r="M23" s="74" t="s">
        <v>64</v>
      </c>
      <c r="N23" s="74" t="s">
        <v>64</v>
      </c>
      <c r="O23" s="74" t="s">
        <v>64</v>
      </c>
      <c r="P23" s="74" t="s">
        <v>64</v>
      </c>
      <c r="Q23" s="74" t="s">
        <v>64</v>
      </c>
      <c r="R23" s="74" t="s">
        <v>64</v>
      </c>
      <c r="S23" s="74" t="s">
        <v>65</v>
      </c>
      <c r="T23" s="74" t="s">
        <v>66</v>
      </c>
      <c r="U23" s="74" t="s">
        <v>65</v>
      </c>
      <c r="V23" s="74" t="s">
        <v>65</v>
      </c>
      <c r="W23" s="74" t="s">
        <v>68</v>
      </c>
      <c r="X23" s="74" t="s">
        <v>68</v>
      </c>
      <c r="Y23" s="74" t="s">
        <v>64</v>
      </c>
      <c r="Z23" s="74" t="s">
        <v>64</v>
      </c>
      <c r="AA23" s="74" t="s">
        <v>64</v>
      </c>
      <c r="AB23" s="74" t="s">
        <v>64</v>
      </c>
      <c r="AC23" s="74" t="s">
        <v>64</v>
      </c>
      <c r="AD23" s="74" t="s">
        <v>64</v>
      </c>
      <c r="AE23" s="74" t="s">
        <v>64</v>
      </c>
      <c r="AF23" s="74" t="s">
        <v>64</v>
      </c>
      <c r="AG23" s="74" t="s">
        <v>64</v>
      </c>
      <c r="AH23" s="74" t="s">
        <v>64</v>
      </c>
      <c r="AI23" s="74" t="s">
        <v>64</v>
      </c>
      <c r="AJ23" s="74" t="s">
        <v>64</v>
      </c>
      <c r="AK23" s="74" t="s">
        <v>64</v>
      </c>
      <c r="AL23" s="74" t="s">
        <v>64</v>
      </c>
      <c r="AM23" s="74" t="s">
        <v>64</v>
      </c>
      <c r="AN23" s="74" t="s">
        <v>64</v>
      </c>
      <c r="AO23" s="74" t="s">
        <v>67</v>
      </c>
      <c r="AP23" s="74" t="s">
        <v>67</v>
      </c>
      <c r="AQ23" s="74" t="s">
        <v>67</v>
      </c>
      <c r="AR23" s="74" t="s">
        <v>66</v>
      </c>
      <c r="AS23" s="74" t="s">
        <v>66</v>
      </c>
      <c r="AT23" s="74" t="s">
        <v>66</v>
      </c>
      <c r="AU23" s="74" t="s">
        <v>66</v>
      </c>
      <c r="AV23" s="74" t="s">
        <v>66</v>
      </c>
      <c r="AW23" s="74" t="s">
        <v>66</v>
      </c>
      <c r="AX23" s="74" t="s">
        <v>66</v>
      </c>
      <c r="AY23" s="74" t="s">
        <v>66</v>
      </c>
      <c r="AZ23" s="74" t="s">
        <v>66</v>
      </c>
      <c r="BA23" s="74" t="s">
        <v>66</v>
      </c>
      <c r="BB23" s="75" t="s">
        <v>66</v>
      </c>
    </row>
    <row r="24" spans="1:54" ht="18.75" customHeight="1" x14ac:dyDescent="0.25">
      <c r="B24" s="72">
        <v>3</v>
      </c>
      <c r="C24" s="73" t="s">
        <v>64</v>
      </c>
      <c r="D24" s="74" t="s">
        <v>64</v>
      </c>
      <c r="E24" s="74" t="s">
        <v>64</v>
      </c>
      <c r="F24" s="74" t="s">
        <v>64</v>
      </c>
      <c r="G24" s="74" t="s">
        <v>64</v>
      </c>
      <c r="H24" s="74" t="s">
        <v>64</v>
      </c>
      <c r="I24" s="74" t="s">
        <v>64</v>
      </c>
      <c r="J24" s="74" t="s">
        <v>64</v>
      </c>
      <c r="K24" s="74" t="s">
        <v>64</v>
      </c>
      <c r="L24" s="74" t="s">
        <v>64</v>
      </c>
      <c r="M24" s="74" t="s">
        <v>64</v>
      </c>
      <c r="N24" s="74" t="s">
        <v>64</v>
      </c>
      <c r="O24" s="74" t="s">
        <v>64</v>
      </c>
      <c r="P24" s="74" t="s">
        <v>64</v>
      </c>
      <c r="Q24" s="74" t="s">
        <v>64</v>
      </c>
      <c r="R24" s="74" t="s">
        <v>64</v>
      </c>
      <c r="S24" s="74" t="s">
        <v>65</v>
      </c>
      <c r="T24" s="74" t="s">
        <v>66</v>
      </c>
      <c r="U24" s="74" t="s">
        <v>68</v>
      </c>
      <c r="V24" s="74" t="s">
        <v>68</v>
      </c>
      <c r="W24" s="74" t="s">
        <v>68</v>
      </c>
      <c r="X24" s="74" t="s">
        <v>68</v>
      </c>
      <c r="Y24" s="74" t="s">
        <v>64</v>
      </c>
      <c r="Z24" s="74" t="s">
        <v>64</v>
      </c>
      <c r="AA24" s="74" t="s">
        <v>64</v>
      </c>
      <c r="AB24" s="74" t="s">
        <v>64</v>
      </c>
      <c r="AC24" s="74" t="s">
        <v>64</v>
      </c>
      <c r="AD24" s="74" t="s">
        <v>64</v>
      </c>
      <c r="AE24" s="74" t="s">
        <v>64</v>
      </c>
      <c r="AF24" s="74" t="s">
        <v>64</v>
      </c>
      <c r="AG24" s="74" t="s">
        <v>64</v>
      </c>
      <c r="AH24" s="74" t="s">
        <v>64</v>
      </c>
      <c r="AI24" s="74" t="s">
        <v>64</v>
      </c>
      <c r="AJ24" s="74" t="s">
        <v>64</v>
      </c>
      <c r="AK24" s="74" t="s">
        <v>64</v>
      </c>
      <c r="AL24" s="74" t="s">
        <v>64</v>
      </c>
      <c r="AM24" s="74" t="s">
        <v>64</v>
      </c>
      <c r="AN24" s="74" t="s">
        <v>64</v>
      </c>
      <c r="AO24" s="74" t="s">
        <v>67</v>
      </c>
      <c r="AP24" s="74" t="s">
        <v>67</v>
      </c>
      <c r="AQ24" s="74" t="s">
        <v>67</v>
      </c>
      <c r="AR24" s="74" t="s">
        <v>66</v>
      </c>
      <c r="AS24" s="74" t="s">
        <v>66</v>
      </c>
      <c r="AT24" s="74" t="s">
        <v>66</v>
      </c>
      <c r="AU24" s="74" t="s">
        <v>66</v>
      </c>
      <c r="AV24" s="74" t="s">
        <v>66</v>
      </c>
      <c r="AW24" s="74" t="s">
        <v>66</v>
      </c>
      <c r="AX24" s="74" t="s">
        <v>66</v>
      </c>
      <c r="AY24" s="74" t="s">
        <v>66</v>
      </c>
      <c r="AZ24" s="74" t="s">
        <v>66</v>
      </c>
      <c r="BA24" s="74" t="s">
        <v>66</v>
      </c>
      <c r="BB24" s="75" t="s">
        <v>66</v>
      </c>
    </row>
    <row r="25" spans="1:54" ht="18.75" customHeight="1" thickBot="1" x14ac:dyDescent="0.3">
      <c r="B25" s="76">
        <v>4</v>
      </c>
      <c r="C25" s="77" t="s">
        <v>64</v>
      </c>
      <c r="D25" s="78" t="s">
        <v>64</v>
      </c>
      <c r="E25" s="78" t="s">
        <v>64</v>
      </c>
      <c r="F25" s="78" t="s">
        <v>64</v>
      </c>
      <c r="G25" s="78" t="s">
        <v>64</v>
      </c>
      <c r="H25" s="78" t="s">
        <v>64</v>
      </c>
      <c r="I25" s="78" t="s">
        <v>64</v>
      </c>
      <c r="J25" s="78" t="s">
        <v>64</v>
      </c>
      <c r="K25" s="78" t="s">
        <v>64</v>
      </c>
      <c r="L25" s="78" t="s">
        <v>64</v>
      </c>
      <c r="M25" s="78" t="s">
        <v>64</v>
      </c>
      <c r="N25" s="78" t="s">
        <v>64</v>
      </c>
      <c r="O25" s="78" t="s">
        <v>64</v>
      </c>
      <c r="P25" s="78" t="s">
        <v>64</v>
      </c>
      <c r="Q25" s="78" t="s">
        <v>64</v>
      </c>
      <c r="R25" s="78" t="s">
        <v>64</v>
      </c>
      <c r="S25" s="78" t="s">
        <v>65</v>
      </c>
      <c r="T25" s="78" t="s">
        <v>66</v>
      </c>
      <c r="U25" s="78" t="s">
        <v>68</v>
      </c>
      <c r="V25" s="78" t="s">
        <v>68</v>
      </c>
      <c r="W25" s="78" t="s">
        <v>68</v>
      </c>
      <c r="X25" s="78" t="s">
        <v>68</v>
      </c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78" t="s">
        <v>64</v>
      </c>
      <c r="AF25" s="78" t="s">
        <v>64</v>
      </c>
      <c r="AG25" s="78" t="s">
        <v>64</v>
      </c>
      <c r="AH25" s="78" t="s">
        <v>64</v>
      </c>
      <c r="AI25" s="78" t="s">
        <v>64</v>
      </c>
      <c r="AJ25" s="78" t="s">
        <v>64</v>
      </c>
      <c r="AK25" s="78" t="s">
        <v>67</v>
      </c>
      <c r="AL25" s="78" t="s">
        <v>67</v>
      </c>
      <c r="AM25" s="78" t="s">
        <v>67</v>
      </c>
      <c r="AN25" s="78" t="s">
        <v>69</v>
      </c>
      <c r="AO25" s="78" t="s">
        <v>69</v>
      </c>
      <c r="AP25" s="79" t="s">
        <v>67</v>
      </c>
      <c r="AQ25" s="78" t="s">
        <v>69</v>
      </c>
      <c r="AR25" s="80" t="s">
        <v>69</v>
      </c>
      <c r="AS25" s="80" t="s">
        <v>69</v>
      </c>
      <c r="AT25" s="80"/>
      <c r="AU25" s="78"/>
      <c r="AV25" s="78"/>
      <c r="AW25" s="78"/>
      <c r="AX25" s="78"/>
      <c r="AY25" s="78"/>
      <c r="AZ25" s="78"/>
      <c r="BA25" s="78"/>
      <c r="BB25" s="81"/>
    </row>
    <row r="26" spans="1:54" ht="12.75" customHeight="1" x14ac:dyDescent="0.25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5"/>
      <c r="AU26" s="85"/>
      <c r="AV26" s="85"/>
      <c r="AW26" s="85"/>
      <c r="AX26" s="85"/>
      <c r="AY26" s="85"/>
      <c r="AZ26" s="85"/>
      <c r="BA26" s="85"/>
      <c r="BB26" s="85"/>
    </row>
    <row r="27" spans="1:54" ht="18.75" customHeight="1" x14ac:dyDescent="0.25">
      <c r="A27" s="36"/>
      <c r="B27" s="37" t="s">
        <v>70</v>
      </c>
      <c r="C27" s="86"/>
      <c r="D27" s="86"/>
      <c r="E27" s="86"/>
      <c r="F27" s="86"/>
      <c r="G27" s="86"/>
      <c r="H27" s="87" t="s">
        <v>64</v>
      </c>
      <c r="I27" s="88" t="s">
        <v>71</v>
      </c>
      <c r="J27" s="89"/>
      <c r="K27" s="89"/>
      <c r="L27" s="89"/>
      <c r="M27" s="89"/>
      <c r="N27" s="90"/>
      <c r="O27" s="91"/>
      <c r="P27" s="87" t="s">
        <v>65</v>
      </c>
      <c r="Q27" s="92" t="s">
        <v>72</v>
      </c>
      <c r="R27" s="89"/>
      <c r="S27" s="89"/>
      <c r="T27" s="89"/>
      <c r="U27" s="90"/>
      <c r="V27" s="93"/>
      <c r="W27" s="87" t="s">
        <v>68</v>
      </c>
      <c r="X27" s="92" t="s">
        <v>73</v>
      </c>
      <c r="Y27" s="94"/>
      <c r="Z27" s="95"/>
      <c r="AA27" s="96"/>
      <c r="AB27" s="96"/>
      <c r="AC27" s="96"/>
      <c r="AD27" s="87" t="s">
        <v>66</v>
      </c>
      <c r="AE27" s="88" t="s">
        <v>74</v>
      </c>
      <c r="AF27" s="90"/>
      <c r="AG27" s="90"/>
      <c r="AH27" s="96"/>
      <c r="AI27" s="87" t="s">
        <v>69</v>
      </c>
      <c r="AJ27" s="518" t="s">
        <v>249</v>
      </c>
      <c r="AK27" s="519"/>
      <c r="AL27" s="519"/>
      <c r="AM27" s="519"/>
      <c r="AN27" s="519"/>
      <c r="AO27" s="519"/>
      <c r="AP27" s="519"/>
      <c r="AQ27" s="519"/>
      <c r="AR27" s="519"/>
      <c r="AS27" s="519"/>
      <c r="AT27" s="519"/>
      <c r="AU27" s="519"/>
      <c r="AV27" s="519"/>
      <c r="AW27" s="519"/>
      <c r="AX27" s="519"/>
      <c r="AY27" s="520"/>
      <c r="AZ27" s="96"/>
      <c r="BA27" s="97"/>
      <c r="BB27" s="97"/>
    </row>
    <row r="28" spans="1:54" ht="12.75" customHeight="1" x14ac:dyDescent="0.25">
      <c r="A28" s="36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97"/>
      <c r="AU28" s="97"/>
      <c r="AV28" s="97"/>
      <c r="AW28" s="97"/>
      <c r="AX28" s="97"/>
      <c r="AY28" s="97"/>
      <c r="AZ28" s="97"/>
      <c r="BA28" s="97"/>
      <c r="BB28" s="97"/>
    </row>
    <row r="29" spans="1:54" ht="16.8" x14ac:dyDescent="0.3">
      <c r="A29" s="36"/>
      <c r="B29" s="596" t="s">
        <v>75</v>
      </c>
      <c r="C29" s="596"/>
      <c r="D29" s="596"/>
      <c r="E29" s="596"/>
      <c r="F29" s="596"/>
      <c r="G29" s="596"/>
      <c r="H29" s="596"/>
      <c r="I29" s="596"/>
      <c r="J29" s="597"/>
      <c r="K29" s="597"/>
      <c r="L29" s="597"/>
      <c r="M29" s="597"/>
      <c r="N29" s="597"/>
      <c r="O29" s="597"/>
      <c r="P29" s="597"/>
      <c r="Q29" s="597"/>
      <c r="R29" s="597"/>
      <c r="S29" s="597"/>
      <c r="T29" s="597"/>
      <c r="U29" s="597"/>
      <c r="V29" s="597"/>
      <c r="W29" s="597"/>
      <c r="X29" s="597"/>
      <c r="Y29" s="597"/>
      <c r="Z29" s="597"/>
      <c r="AA29" s="598" t="s">
        <v>76</v>
      </c>
      <c r="AB29" s="597"/>
      <c r="AC29" s="597"/>
      <c r="AD29" s="597"/>
      <c r="AE29" s="597"/>
      <c r="AF29" s="597"/>
      <c r="AG29" s="597"/>
      <c r="AH29" s="597"/>
      <c r="AI29" s="597"/>
      <c r="AJ29" s="597"/>
      <c r="AK29" s="597"/>
      <c r="AL29" s="98"/>
      <c r="AM29" s="598" t="s">
        <v>246</v>
      </c>
      <c r="AN29" s="597"/>
      <c r="AO29" s="597"/>
      <c r="AP29" s="597"/>
      <c r="AQ29" s="597"/>
      <c r="AR29" s="597"/>
      <c r="AS29" s="597"/>
      <c r="AT29" s="597"/>
      <c r="AU29" s="597"/>
      <c r="AV29" s="597"/>
      <c r="AW29" s="597"/>
      <c r="AX29" s="597"/>
      <c r="AY29" s="597"/>
      <c r="AZ29" s="43"/>
      <c r="BA29" s="43"/>
      <c r="BB29" s="9"/>
    </row>
    <row r="30" spans="1:54" ht="6.75" customHeight="1" thickBot="1" x14ac:dyDescent="0.3">
      <c r="A30" s="36"/>
      <c r="B30" s="37"/>
      <c r="C30" s="37"/>
      <c r="D30" s="37"/>
      <c r="E30" s="37"/>
      <c r="F30" s="37"/>
      <c r="G30" s="37"/>
      <c r="H30" s="37"/>
      <c r="I30" s="37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</row>
    <row r="31" spans="1:54" ht="74.25" customHeight="1" thickBot="1" x14ac:dyDescent="0.3">
      <c r="A31" s="36"/>
      <c r="B31" s="599" t="s">
        <v>51</v>
      </c>
      <c r="C31" s="600"/>
      <c r="D31" s="601"/>
      <c r="E31" s="602" t="s">
        <v>250</v>
      </c>
      <c r="F31" s="602"/>
      <c r="G31" s="602"/>
      <c r="H31" s="608" t="s">
        <v>77</v>
      </c>
      <c r="I31" s="602"/>
      <c r="J31" s="602"/>
      <c r="K31" s="609" t="s">
        <v>78</v>
      </c>
      <c r="L31" s="609"/>
      <c r="M31" s="609"/>
      <c r="N31" s="610" t="s">
        <v>248</v>
      </c>
      <c r="O31" s="611"/>
      <c r="P31" s="611"/>
      <c r="Q31" s="612"/>
      <c r="R31" s="609" t="s">
        <v>79</v>
      </c>
      <c r="S31" s="609"/>
      <c r="T31" s="609"/>
      <c r="U31" s="609" t="s">
        <v>80</v>
      </c>
      <c r="V31" s="609"/>
      <c r="W31" s="609"/>
      <c r="X31" s="43"/>
      <c r="Y31" s="43"/>
      <c r="Z31" s="545" t="s">
        <v>81</v>
      </c>
      <c r="AA31" s="546"/>
      <c r="AB31" s="546"/>
      <c r="AC31" s="546"/>
      <c r="AD31" s="546"/>
      <c r="AE31" s="546"/>
      <c r="AF31" s="547"/>
      <c r="AG31" s="536" t="s">
        <v>82</v>
      </c>
      <c r="AH31" s="537"/>
      <c r="AI31" s="537" t="s">
        <v>83</v>
      </c>
      <c r="AJ31" s="538"/>
      <c r="AK31" s="43"/>
      <c r="AL31" s="43"/>
      <c r="AM31" s="594" t="s">
        <v>247</v>
      </c>
      <c r="AN31" s="595"/>
      <c r="AO31" s="595"/>
      <c r="AP31" s="595"/>
      <c r="AQ31" s="595"/>
      <c r="AR31" s="595"/>
      <c r="AS31" s="595"/>
      <c r="AT31" s="595"/>
      <c r="AU31" s="539" t="s">
        <v>82</v>
      </c>
      <c r="AV31" s="540"/>
      <c r="AW31" s="36"/>
      <c r="AX31" s="36"/>
      <c r="AY31" s="36"/>
      <c r="AZ31" s="43"/>
      <c r="BA31" s="43"/>
      <c r="BB31" s="43"/>
    </row>
    <row r="32" spans="1:54" ht="14.25" customHeight="1" x14ac:dyDescent="0.25">
      <c r="B32" s="580">
        <v>1</v>
      </c>
      <c r="C32" s="567"/>
      <c r="D32" s="581"/>
      <c r="E32" s="580">
        <v>32</v>
      </c>
      <c r="F32" s="567"/>
      <c r="G32" s="568"/>
      <c r="H32" s="566">
        <v>6</v>
      </c>
      <c r="I32" s="567"/>
      <c r="J32" s="568"/>
      <c r="K32" s="566">
        <v>2</v>
      </c>
      <c r="L32" s="567"/>
      <c r="M32" s="568"/>
      <c r="N32" s="566"/>
      <c r="O32" s="567"/>
      <c r="P32" s="567"/>
      <c r="Q32" s="568"/>
      <c r="R32" s="566">
        <v>9</v>
      </c>
      <c r="S32" s="567"/>
      <c r="T32" s="581"/>
      <c r="U32" s="605">
        <f>SUM(E32:T32)</f>
        <v>49</v>
      </c>
      <c r="V32" s="606"/>
      <c r="W32" s="607"/>
      <c r="X32" s="99"/>
      <c r="Y32" s="99"/>
      <c r="Z32" s="541" t="s">
        <v>7</v>
      </c>
      <c r="AA32" s="542"/>
      <c r="AB32" s="542"/>
      <c r="AC32" s="542"/>
      <c r="AD32" s="542"/>
      <c r="AE32" s="542"/>
      <c r="AF32" s="543"/>
      <c r="AG32" s="569">
        <v>2</v>
      </c>
      <c r="AH32" s="570"/>
      <c r="AI32" s="571">
        <v>3</v>
      </c>
      <c r="AJ32" s="572"/>
      <c r="AK32" s="99"/>
      <c r="AL32" s="99"/>
      <c r="AM32" s="590" t="str">
        <f>IF(AND(Налаштування!$I$2,Налаштування!$J$2), "кваліфікаційна робота та атестаційний екзамен",IF(Налаштування!$I$2,"кваліфікаційна робота","атестаційний екзамен"))</f>
        <v>кваліфікаційна робота та атестаційний екзамен</v>
      </c>
      <c r="AN32" s="591"/>
      <c r="AO32" s="591"/>
      <c r="AP32" s="591"/>
      <c r="AQ32" s="591"/>
      <c r="AR32" s="591"/>
      <c r="AS32" s="591"/>
      <c r="AT32" s="591"/>
      <c r="AU32" s="571">
        <v>8</v>
      </c>
      <c r="AV32" s="572"/>
      <c r="AZ32" s="99"/>
      <c r="BA32" s="99"/>
      <c r="BB32" s="99"/>
    </row>
    <row r="33" spans="2:54" ht="14.25" customHeight="1" thickBot="1" x14ac:dyDescent="0.3">
      <c r="B33" s="562">
        <v>2</v>
      </c>
      <c r="C33" s="563"/>
      <c r="D33" s="573"/>
      <c r="E33" s="562">
        <v>32</v>
      </c>
      <c r="F33" s="563"/>
      <c r="G33" s="564"/>
      <c r="H33" s="565">
        <v>6</v>
      </c>
      <c r="I33" s="563"/>
      <c r="J33" s="564"/>
      <c r="K33" s="565">
        <v>2</v>
      </c>
      <c r="L33" s="563"/>
      <c r="M33" s="564"/>
      <c r="N33" s="565"/>
      <c r="O33" s="563"/>
      <c r="P33" s="563"/>
      <c r="Q33" s="564"/>
      <c r="R33" s="565">
        <v>12</v>
      </c>
      <c r="S33" s="563"/>
      <c r="T33" s="573"/>
      <c r="U33" s="577">
        <f>SUM(E33:T33)</f>
        <v>52</v>
      </c>
      <c r="V33" s="578"/>
      <c r="W33" s="579"/>
      <c r="X33" s="99"/>
      <c r="Y33" s="99"/>
      <c r="Z33" s="544"/>
      <c r="AA33" s="523"/>
      <c r="AB33" s="523"/>
      <c r="AC33" s="523"/>
      <c r="AD33" s="523"/>
      <c r="AE33" s="523"/>
      <c r="AF33" s="524"/>
      <c r="AG33" s="603"/>
      <c r="AH33" s="529"/>
      <c r="AI33" s="604"/>
      <c r="AJ33" s="533"/>
      <c r="AK33" s="99"/>
      <c r="AL33" s="99"/>
      <c r="AM33" s="592"/>
      <c r="AN33" s="593"/>
      <c r="AO33" s="593"/>
      <c r="AP33" s="593"/>
      <c r="AQ33" s="593"/>
      <c r="AR33" s="593"/>
      <c r="AS33" s="593"/>
      <c r="AT33" s="593"/>
      <c r="AU33" s="534"/>
      <c r="AV33" s="535"/>
      <c r="AZ33" s="99"/>
      <c r="BA33" s="99"/>
      <c r="BB33" s="99"/>
    </row>
    <row r="34" spans="2:54" ht="14.25" customHeight="1" x14ac:dyDescent="0.25">
      <c r="B34" s="562">
        <v>3</v>
      </c>
      <c r="C34" s="563"/>
      <c r="D34" s="573"/>
      <c r="E34" s="562">
        <v>32</v>
      </c>
      <c r="F34" s="563"/>
      <c r="G34" s="564"/>
      <c r="H34" s="565">
        <v>4</v>
      </c>
      <c r="I34" s="563"/>
      <c r="J34" s="564"/>
      <c r="K34" s="565">
        <v>4</v>
      </c>
      <c r="L34" s="563"/>
      <c r="M34" s="564"/>
      <c r="N34" s="565"/>
      <c r="O34" s="563"/>
      <c r="P34" s="563"/>
      <c r="Q34" s="564"/>
      <c r="R34" s="565">
        <v>12</v>
      </c>
      <c r="S34" s="563"/>
      <c r="T34" s="573"/>
      <c r="U34" s="577">
        <f>SUM(E34:T34)</f>
        <v>52</v>
      </c>
      <c r="V34" s="578"/>
      <c r="W34" s="579"/>
      <c r="X34" s="99"/>
      <c r="Y34" s="99"/>
      <c r="Z34" s="541" t="s">
        <v>7</v>
      </c>
      <c r="AA34" s="542"/>
      <c r="AB34" s="542"/>
      <c r="AC34" s="542"/>
      <c r="AD34" s="542"/>
      <c r="AE34" s="542"/>
      <c r="AF34" s="543"/>
      <c r="AG34" s="569">
        <v>4</v>
      </c>
      <c r="AH34" s="570"/>
      <c r="AI34" s="571">
        <v>3</v>
      </c>
      <c r="AJ34" s="572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</row>
    <row r="35" spans="2:54" ht="14.25" customHeight="1" thickBot="1" x14ac:dyDescent="0.3">
      <c r="B35" s="552">
        <v>4</v>
      </c>
      <c r="C35" s="553"/>
      <c r="D35" s="554"/>
      <c r="E35" s="552">
        <v>28</v>
      </c>
      <c r="F35" s="553"/>
      <c r="G35" s="561"/>
      <c r="H35" s="560">
        <v>4</v>
      </c>
      <c r="I35" s="553"/>
      <c r="J35" s="561"/>
      <c r="K35" s="560">
        <v>4</v>
      </c>
      <c r="L35" s="553"/>
      <c r="M35" s="561"/>
      <c r="N35" s="560">
        <v>6</v>
      </c>
      <c r="O35" s="553"/>
      <c r="P35" s="553"/>
      <c r="Q35" s="561"/>
      <c r="R35" s="560">
        <v>1</v>
      </c>
      <c r="S35" s="553"/>
      <c r="T35" s="554"/>
      <c r="U35" s="574">
        <f>SUM(E35:T35)</f>
        <v>43</v>
      </c>
      <c r="V35" s="575"/>
      <c r="W35" s="576"/>
      <c r="X35" s="99"/>
      <c r="Y35" s="99"/>
      <c r="Z35" s="525"/>
      <c r="AA35" s="526"/>
      <c r="AB35" s="526"/>
      <c r="AC35" s="526"/>
      <c r="AD35" s="526"/>
      <c r="AE35" s="526"/>
      <c r="AF35" s="527"/>
      <c r="AG35" s="530"/>
      <c r="AH35" s="531"/>
      <c r="AI35" s="534"/>
      <c r="AJ35" s="535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</row>
    <row r="36" spans="2:54" ht="16.5" customHeight="1" thickBot="1" x14ac:dyDescent="0.3">
      <c r="B36" s="555" t="s">
        <v>80</v>
      </c>
      <c r="C36" s="556"/>
      <c r="D36" s="557"/>
      <c r="E36" s="555">
        <f>SUM(E32:G35)</f>
        <v>124</v>
      </c>
      <c r="F36" s="556"/>
      <c r="G36" s="558"/>
      <c r="H36" s="555">
        <f>SUM(H32:J35)</f>
        <v>20</v>
      </c>
      <c r="I36" s="556"/>
      <c r="J36" s="558"/>
      <c r="K36" s="555">
        <f>SUM(K32:M35)</f>
        <v>12</v>
      </c>
      <c r="L36" s="556"/>
      <c r="M36" s="558"/>
      <c r="N36" s="550">
        <v>6</v>
      </c>
      <c r="O36" s="550"/>
      <c r="P36" s="550"/>
      <c r="Q36" s="559"/>
      <c r="R36" s="555">
        <f>SUM(R32:T35)</f>
        <v>34</v>
      </c>
      <c r="S36" s="556"/>
      <c r="T36" s="558"/>
      <c r="U36" s="549">
        <f>SUM(U32:W35)</f>
        <v>196</v>
      </c>
      <c r="V36" s="550"/>
      <c r="W36" s="551"/>
      <c r="X36" s="99"/>
      <c r="Y36" s="99"/>
      <c r="Z36" s="522" t="s">
        <v>7</v>
      </c>
      <c r="AA36" s="523"/>
      <c r="AB36" s="523"/>
      <c r="AC36" s="523"/>
      <c r="AD36" s="523"/>
      <c r="AE36" s="523"/>
      <c r="AF36" s="524"/>
      <c r="AG36" s="528">
        <v>6</v>
      </c>
      <c r="AH36" s="529"/>
      <c r="AI36" s="532">
        <v>3</v>
      </c>
      <c r="AJ36" s="533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</row>
    <row r="37" spans="2:54" ht="13.8" thickBot="1" x14ac:dyDescent="0.3">
      <c r="X37" s="99"/>
      <c r="Y37" s="99"/>
      <c r="Z37" s="525"/>
      <c r="AA37" s="526"/>
      <c r="AB37" s="526"/>
      <c r="AC37" s="526"/>
      <c r="AD37" s="526"/>
      <c r="AE37" s="526"/>
      <c r="AF37" s="527"/>
      <c r="AG37" s="530"/>
      <c r="AH37" s="531"/>
      <c r="AI37" s="534"/>
      <c r="AJ37" s="535"/>
      <c r="AK37" s="99"/>
      <c r="AL37" s="99"/>
      <c r="BA37" s="99"/>
      <c r="BB37" s="99"/>
    </row>
    <row r="38" spans="2:54" ht="13.5" customHeight="1" x14ac:dyDescent="0.25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522"/>
      <c r="AA38" s="523"/>
      <c r="AB38" s="523"/>
      <c r="AC38" s="523"/>
      <c r="AD38" s="523"/>
      <c r="AE38" s="523"/>
      <c r="AF38" s="524"/>
      <c r="AG38" s="528">
        <v>7</v>
      </c>
      <c r="AH38" s="529"/>
      <c r="AI38" s="532">
        <v>3</v>
      </c>
      <c r="AJ38" s="533"/>
      <c r="AK38" s="99"/>
      <c r="AL38" s="99"/>
      <c r="BA38" s="99"/>
      <c r="BB38" s="99"/>
    </row>
    <row r="39" spans="2:54" ht="13.5" customHeight="1" thickBot="1" x14ac:dyDescent="0.3">
      <c r="Z39" s="525"/>
      <c r="AA39" s="526"/>
      <c r="AB39" s="526"/>
      <c r="AC39" s="526"/>
      <c r="AD39" s="526"/>
      <c r="AE39" s="526"/>
      <c r="AF39" s="527"/>
      <c r="AG39" s="530"/>
      <c r="AH39" s="531"/>
      <c r="AI39" s="534"/>
      <c r="AJ39" s="535"/>
    </row>
  </sheetData>
  <sheetProtection password="9454" sheet="1" formatCells="0" insertRows="0" deleteRows="0"/>
  <mergeCells count="89">
    <mergeCell ref="AM32:AT33"/>
    <mergeCell ref="AM31:AT31"/>
    <mergeCell ref="B29:Z29"/>
    <mergeCell ref="AA29:AK29"/>
    <mergeCell ref="AM29:AY29"/>
    <mergeCell ref="B31:D31"/>
    <mergeCell ref="E31:G31"/>
    <mergeCell ref="AG32:AH33"/>
    <mergeCell ref="AI32:AJ33"/>
    <mergeCell ref="AU32:AV33"/>
    <mergeCell ref="U32:W32"/>
    <mergeCell ref="H31:J31"/>
    <mergeCell ref="K31:M31"/>
    <mergeCell ref="N31:Q31"/>
    <mergeCell ref="R31:T31"/>
    <mergeCell ref="U31:W31"/>
    <mergeCell ref="B34:D34"/>
    <mergeCell ref="U34:W34"/>
    <mergeCell ref="C18:BA18"/>
    <mergeCell ref="G19:O19"/>
    <mergeCell ref="Q19:T19"/>
    <mergeCell ref="V19:Y19"/>
    <mergeCell ref="AB19:AE19"/>
    <mergeCell ref="AF19:AI19"/>
    <mergeCell ref="AJ19:AM19"/>
    <mergeCell ref="R32:T32"/>
    <mergeCell ref="AQ19:AT19"/>
    <mergeCell ref="AU19:AX19"/>
    <mergeCell ref="AY19:BB19"/>
    <mergeCell ref="B20:B21"/>
    <mergeCell ref="C20:F20"/>
    <mergeCell ref="H20:J20"/>
    <mergeCell ref="AU20:AW20"/>
    <mergeCell ref="AY20:BB20"/>
    <mergeCell ref="L20:O20"/>
    <mergeCell ref="Q20:S20"/>
    <mergeCell ref="U20:W20"/>
    <mergeCell ref="Y20:AA20"/>
    <mergeCell ref="AC20:AF20"/>
    <mergeCell ref="B32:D32"/>
    <mergeCell ref="E32:G32"/>
    <mergeCell ref="H32:J32"/>
    <mergeCell ref="K32:M32"/>
    <mergeCell ref="B33:D33"/>
    <mergeCell ref="E33:G33"/>
    <mergeCell ref="H33:J33"/>
    <mergeCell ref="N33:Q33"/>
    <mergeCell ref="N32:Q32"/>
    <mergeCell ref="K33:M33"/>
    <mergeCell ref="AG34:AH35"/>
    <mergeCell ref="AI34:AJ35"/>
    <mergeCell ref="R35:T35"/>
    <mergeCell ref="N35:Q35"/>
    <mergeCell ref="R34:T34"/>
    <mergeCell ref="Z34:AF35"/>
    <mergeCell ref="U35:W35"/>
    <mergeCell ref="R33:T33"/>
    <mergeCell ref="U33:W33"/>
    <mergeCell ref="E34:G34"/>
    <mergeCell ref="H34:J34"/>
    <mergeCell ref="K34:M34"/>
    <mergeCell ref="N34:Q34"/>
    <mergeCell ref="E35:G35"/>
    <mergeCell ref="U36:W36"/>
    <mergeCell ref="B35:D35"/>
    <mergeCell ref="B36:D36"/>
    <mergeCell ref="E36:G36"/>
    <mergeCell ref="H36:J36"/>
    <mergeCell ref="K36:M36"/>
    <mergeCell ref="N36:Q36"/>
    <mergeCell ref="R36:T36"/>
    <mergeCell ref="K35:M35"/>
    <mergeCell ref="H35:J35"/>
    <mergeCell ref="AJ27:AY27"/>
    <mergeCell ref="AH12:BB13"/>
    <mergeCell ref="Z38:AF39"/>
    <mergeCell ref="AG38:AH39"/>
    <mergeCell ref="AI38:AJ39"/>
    <mergeCell ref="Z36:AF37"/>
    <mergeCell ref="AG36:AH37"/>
    <mergeCell ref="AI36:AJ37"/>
    <mergeCell ref="AG31:AH31"/>
    <mergeCell ref="AI31:AJ31"/>
    <mergeCell ref="AU31:AV31"/>
    <mergeCell ref="Z32:AF33"/>
    <mergeCell ref="Z31:AF31"/>
    <mergeCell ref="AH20:AJ20"/>
    <mergeCell ref="AL20:AN20"/>
    <mergeCell ref="AP20:AS20"/>
  </mergeCells>
  <printOptions horizontalCentered="1"/>
  <pageMargins left="0.19685039370078741" right="0.19685039370078741" top="0.39370078740157483" bottom="0.39370078740157483" header="0" footer="0"/>
  <pageSetup paperSize="9" scale="86" orientation="landscape" blackAndWhite="1" horizontalDpi="1200" verticalDpi="1200" r:id="rId1"/>
  <headerFooter alignWithMargins="0"/>
  <ignoredErrors>
    <ignoredError sqref="U32:W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H266"/>
  <sheetViews>
    <sheetView topLeftCell="A45" zoomScale="70" zoomScaleNormal="70" workbookViewId="0">
      <selection activeCell="B46" sqref="B46"/>
    </sheetView>
  </sheetViews>
  <sheetFormatPr defaultColWidth="9" defaultRowHeight="15.6" x14ac:dyDescent="0.3"/>
  <cols>
    <col min="1" max="1" width="10" style="106" customWidth="1"/>
    <col min="2" max="2" width="39.09765625" style="277" customWidth="1"/>
    <col min="3" max="3" width="5.5" style="106" customWidth="1"/>
    <col min="4" max="4" width="9.796875" style="106" customWidth="1"/>
    <col min="5" max="6" width="4.5" style="106" customWidth="1"/>
    <col min="7" max="7" width="4.796875" style="106" customWidth="1"/>
    <col min="8" max="8" width="5.19921875" style="106" customWidth="1"/>
    <col min="9" max="10" width="4.5" style="106" customWidth="1"/>
    <col min="11" max="12" width="4.69921875" style="106" customWidth="1"/>
    <col min="13" max="13" width="4.5" style="106" customWidth="1"/>
    <col min="14" max="14" width="5.09765625" style="106" customWidth="1"/>
    <col min="15" max="21" width="5.19921875" style="106" customWidth="1"/>
    <col min="22" max="22" width="5.19921875" style="148" customWidth="1"/>
    <col min="23" max="28" width="3" style="133" customWidth="1"/>
    <col min="29" max="29" width="3.69921875" style="133" customWidth="1"/>
    <col min="30" max="30" width="7.69921875" style="133" customWidth="1"/>
    <col min="31" max="41" width="9" style="133"/>
    <col min="42" max="16384" width="9" style="106"/>
  </cols>
  <sheetData>
    <row r="1" spans="1:48" ht="18.75" customHeight="1" thickBot="1" x14ac:dyDescent="0.35">
      <c r="A1" s="102"/>
      <c r="B1" s="274"/>
      <c r="C1" s="102"/>
      <c r="D1" s="102"/>
      <c r="E1" s="102"/>
      <c r="F1" s="103" t="s">
        <v>304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5"/>
      <c r="AQ1" s="105"/>
      <c r="AR1" s="105"/>
    </row>
    <row r="2" spans="1:48" ht="25.5" customHeight="1" thickBot="1" x14ac:dyDescent="0.35">
      <c r="A2" s="629" t="s">
        <v>2</v>
      </c>
      <c r="B2" s="632" t="s">
        <v>8</v>
      </c>
      <c r="C2" s="635" t="s">
        <v>254</v>
      </c>
      <c r="D2" s="636"/>
      <c r="E2" s="636"/>
      <c r="F2" s="636"/>
      <c r="G2" s="644" t="s">
        <v>9</v>
      </c>
      <c r="H2" s="647" t="s">
        <v>3</v>
      </c>
      <c r="I2" s="647"/>
      <c r="J2" s="647"/>
      <c r="K2" s="647"/>
      <c r="L2" s="647"/>
      <c r="M2" s="648"/>
      <c r="N2" s="649"/>
      <c r="O2" s="107"/>
      <c r="P2" s="108"/>
      <c r="Q2" s="108" t="s">
        <v>10</v>
      </c>
      <c r="R2" s="109"/>
      <c r="S2" s="108"/>
      <c r="T2" s="108"/>
      <c r="U2" s="108"/>
      <c r="V2" s="110"/>
      <c r="W2" s="111"/>
      <c r="X2" s="111"/>
      <c r="Y2" s="104"/>
      <c r="Z2" s="104"/>
      <c r="AA2" s="104"/>
      <c r="AB2" s="104"/>
      <c r="AC2" s="104"/>
      <c r="AD2" s="112" t="s">
        <v>268</v>
      </c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5"/>
      <c r="AQ2" s="105"/>
      <c r="AR2" s="105"/>
    </row>
    <row r="3" spans="1:48" ht="21" customHeight="1" thickBot="1" x14ac:dyDescent="0.35">
      <c r="A3" s="630"/>
      <c r="B3" s="633"/>
      <c r="C3" s="617" t="s">
        <v>11</v>
      </c>
      <c r="D3" s="617" t="s">
        <v>1</v>
      </c>
      <c r="E3" s="619" t="s">
        <v>12</v>
      </c>
      <c r="F3" s="620"/>
      <c r="G3" s="645"/>
      <c r="H3" s="621" t="s">
        <v>4</v>
      </c>
      <c r="I3" s="619" t="s">
        <v>5</v>
      </c>
      <c r="J3" s="619"/>
      <c r="K3" s="619"/>
      <c r="L3" s="619"/>
      <c r="M3" s="623" t="s">
        <v>13</v>
      </c>
      <c r="N3" s="624"/>
      <c r="O3" s="614" t="s">
        <v>14</v>
      </c>
      <c r="P3" s="614"/>
      <c r="Q3" s="615" t="s">
        <v>15</v>
      </c>
      <c r="R3" s="616"/>
      <c r="S3" s="614" t="s">
        <v>16</v>
      </c>
      <c r="T3" s="614"/>
      <c r="U3" s="615" t="s">
        <v>17</v>
      </c>
      <c r="V3" s="616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5"/>
      <c r="AQ3" s="105"/>
      <c r="AR3" s="105"/>
    </row>
    <row r="4" spans="1:48" ht="21" customHeight="1" thickBot="1" x14ac:dyDescent="0.35">
      <c r="A4" s="630"/>
      <c r="B4" s="633"/>
      <c r="C4" s="617"/>
      <c r="D4" s="617"/>
      <c r="E4" s="617" t="s">
        <v>18</v>
      </c>
      <c r="F4" s="642" t="s">
        <v>19</v>
      </c>
      <c r="G4" s="645"/>
      <c r="H4" s="621"/>
      <c r="I4" s="617" t="s">
        <v>0</v>
      </c>
      <c r="J4" s="619" t="s">
        <v>20</v>
      </c>
      <c r="K4" s="619"/>
      <c r="L4" s="619"/>
      <c r="M4" s="625"/>
      <c r="N4" s="626"/>
      <c r="O4" s="107"/>
      <c r="P4" s="108"/>
      <c r="Q4" s="108"/>
      <c r="R4" s="108" t="s">
        <v>21</v>
      </c>
      <c r="S4" s="108"/>
      <c r="T4" s="108"/>
      <c r="U4" s="108"/>
      <c r="V4" s="110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5"/>
      <c r="AQ4" s="105"/>
      <c r="AR4" s="105"/>
    </row>
    <row r="5" spans="1:48" ht="16.5" customHeight="1" thickBot="1" x14ac:dyDescent="0.35">
      <c r="A5" s="630"/>
      <c r="B5" s="633"/>
      <c r="C5" s="617"/>
      <c r="D5" s="617"/>
      <c r="E5" s="617"/>
      <c r="F5" s="642"/>
      <c r="G5" s="645"/>
      <c r="H5" s="621"/>
      <c r="I5" s="617"/>
      <c r="J5" s="621" t="s">
        <v>22</v>
      </c>
      <c r="K5" s="621" t="s">
        <v>24</v>
      </c>
      <c r="L5" s="621" t="s">
        <v>23</v>
      </c>
      <c r="M5" s="625"/>
      <c r="N5" s="626"/>
      <c r="O5" s="109">
        <v>1</v>
      </c>
      <c r="P5" s="114">
        <v>2</v>
      </c>
      <c r="Q5" s="109">
        <v>3</v>
      </c>
      <c r="R5" s="115">
        <v>4</v>
      </c>
      <c r="S5" s="113">
        <v>5</v>
      </c>
      <c r="T5" s="116">
        <v>6</v>
      </c>
      <c r="U5" s="109">
        <v>7</v>
      </c>
      <c r="V5" s="116">
        <v>8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5"/>
      <c r="AQ5" s="105"/>
      <c r="AR5" s="105"/>
    </row>
    <row r="6" spans="1:48" ht="23.25" customHeight="1" thickBot="1" x14ac:dyDescent="0.35">
      <c r="A6" s="630"/>
      <c r="B6" s="633"/>
      <c r="C6" s="617"/>
      <c r="D6" s="617"/>
      <c r="E6" s="617"/>
      <c r="F6" s="642"/>
      <c r="G6" s="645"/>
      <c r="H6" s="621"/>
      <c r="I6" s="617"/>
      <c r="J6" s="621"/>
      <c r="K6" s="621"/>
      <c r="L6" s="621"/>
      <c r="M6" s="625"/>
      <c r="N6" s="626"/>
      <c r="O6" s="107"/>
      <c r="P6" s="108"/>
      <c r="Q6" s="108" t="s">
        <v>302</v>
      </c>
      <c r="R6" s="108"/>
      <c r="S6" s="108"/>
      <c r="T6" s="108"/>
      <c r="U6" s="108"/>
      <c r="V6" s="110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5"/>
      <c r="AQ6" s="105"/>
      <c r="AR6" s="105"/>
    </row>
    <row r="7" spans="1:48" ht="27.75" customHeight="1" thickBot="1" x14ac:dyDescent="0.35">
      <c r="A7" s="631"/>
      <c r="B7" s="634"/>
      <c r="C7" s="618"/>
      <c r="D7" s="618"/>
      <c r="E7" s="618"/>
      <c r="F7" s="643"/>
      <c r="G7" s="646"/>
      <c r="H7" s="622"/>
      <c r="I7" s="618"/>
      <c r="J7" s="622"/>
      <c r="K7" s="622"/>
      <c r="L7" s="622"/>
      <c r="M7" s="627"/>
      <c r="N7" s="628"/>
      <c r="O7" s="117">
        <v>16</v>
      </c>
      <c r="P7" s="118">
        <v>16</v>
      </c>
      <c r="Q7" s="119">
        <v>16</v>
      </c>
      <c r="R7" s="118">
        <v>16</v>
      </c>
      <c r="S7" s="119">
        <v>16</v>
      </c>
      <c r="T7" s="118">
        <v>16</v>
      </c>
      <c r="U7" s="119">
        <v>16</v>
      </c>
      <c r="V7" s="118">
        <v>12</v>
      </c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5"/>
      <c r="AQ7" s="105"/>
      <c r="AR7" s="105"/>
    </row>
    <row r="8" spans="1:48" ht="17.25" customHeight="1" x14ac:dyDescent="0.3">
      <c r="A8" s="120"/>
      <c r="B8" s="275"/>
      <c r="C8" s="121"/>
      <c r="D8" s="121"/>
      <c r="E8" s="121"/>
      <c r="F8" s="122" t="s">
        <v>35</v>
      </c>
      <c r="G8" s="122"/>
      <c r="H8" s="122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3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5"/>
      <c r="AQ8" s="105"/>
      <c r="AR8" s="105"/>
    </row>
    <row r="9" spans="1:48" s="354" customFormat="1" ht="20.25" customHeight="1" thickBot="1" x14ac:dyDescent="0.35">
      <c r="A9" s="239"/>
      <c r="B9" s="233"/>
      <c r="C9" s="233"/>
      <c r="D9" s="233"/>
      <c r="E9" s="233"/>
      <c r="F9" s="240" t="s">
        <v>36</v>
      </c>
      <c r="G9" s="240"/>
      <c r="H9" s="240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353"/>
      <c r="AQ9" s="353"/>
      <c r="AR9" s="353"/>
    </row>
    <row r="10" spans="1:48" s="128" customFormat="1" ht="14.25" customHeight="1" thickBot="1" x14ac:dyDescent="0.35">
      <c r="A10" s="166" t="s">
        <v>256</v>
      </c>
      <c r="B10" s="345" t="s">
        <v>324</v>
      </c>
      <c r="C10" s="355"/>
      <c r="D10" s="355">
        <v>1</v>
      </c>
      <c r="E10" s="355"/>
      <c r="F10" s="356"/>
      <c r="G10" s="357">
        <v>4</v>
      </c>
      <c r="H10" s="358">
        <f>G10*30</f>
        <v>120</v>
      </c>
      <c r="I10" s="507">
        <v>64</v>
      </c>
      <c r="J10" s="508">
        <v>32</v>
      </c>
      <c r="K10" s="508">
        <v>32</v>
      </c>
      <c r="L10" s="508"/>
      <c r="M10" s="508">
        <f>H10-I10</f>
        <v>56</v>
      </c>
      <c r="N10" s="509">
        <f t="shared" ref="N10:N22" si="0">ROUND((H10-I10)/H10,2)</f>
        <v>0.47</v>
      </c>
      <c r="O10" s="359">
        <v>4</v>
      </c>
      <c r="P10" s="356"/>
      <c r="Q10" s="359"/>
      <c r="R10" s="360"/>
      <c r="S10" s="130"/>
      <c r="T10" s="132"/>
      <c r="U10" s="130"/>
      <c r="V10" s="132"/>
      <c r="W10" s="99"/>
      <c r="X10" s="99"/>
      <c r="Y10" s="99"/>
      <c r="Z10" s="99"/>
      <c r="AA10" s="99"/>
      <c r="AB10" s="99"/>
      <c r="AC10" s="99"/>
      <c r="AD10" s="99">
        <f t="shared" ref="AD10:AD40" si="1">O10*$O$7+P10*$P$7+Q10*$Q$7+R10*$R$7+S10*$S$7+T10*$T$7+U10*$U$7+V10*$V$7</f>
        <v>64</v>
      </c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27"/>
      <c r="AQ10" s="127"/>
      <c r="AR10" s="127"/>
    </row>
    <row r="11" spans="1:48" s="128" customFormat="1" ht="14.25" customHeight="1" thickBot="1" x14ac:dyDescent="0.35">
      <c r="A11" s="153" t="s">
        <v>257</v>
      </c>
      <c r="B11" s="346" t="s">
        <v>465</v>
      </c>
      <c r="C11" s="341">
        <v>2</v>
      </c>
      <c r="D11" s="341"/>
      <c r="E11" s="341"/>
      <c r="F11" s="361"/>
      <c r="G11" s="362">
        <v>4</v>
      </c>
      <c r="H11" s="358">
        <f t="shared" ref="H11:H21" si="2">G11*30</f>
        <v>120</v>
      </c>
      <c r="I11" s="507">
        <v>64</v>
      </c>
      <c r="J11" s="510">
        <v>32</v>
      </c>
      <c r="K11" s="510">
        <v>32</v>
      </c>
      <c r="L11" s="510"/>
      <c r="M11" s="508">
        <f t="shared" ref="M11:M21" si="3">H11-I11</f>
        <v>56</v>
      </c>
      <c r="N11" s="509">
        <f t="shared" si="0"/>
        <v>0.47</v>
      </c>
      <c r="O11" s="363"/>
      <c r="P11" s="361">
        <v>4</v>
      </c>
      <c r="Q11" s="363"/>
      <c r="R11" s="364"/>
      <c r="S11" s="125"/>
      <c r="T11" s="126"/>
      <c r="U11" s="125"/>
      <c r="V11" s="126"/>
      <c r="W11" s="99"/>
      <c r="X11" s="99"/>
      <c r="Y11" s="99"/>
      <c r="Z11" s="99"/>
      <c r="AA11" s="99"/>
      <c r="AB11" s="99"/>
      <c r="AC11" s="99"/>
      <c r="AD11" s="99">
        <f t="shared" si="1"/>
        <v>64</v>
      </c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127"/>
      <c r="AQ11" s="127"/>
      <c r="AR11" s="127"/>
    </row>
    <row r="12" spans="1:48" s="128" customFormat="1" ht="14.25" customHeight="1" thickBot="1" x14ac:dyDescent="0.35">
      <c r="A12" s="153" t="s">
        <v>258</v>
      </c>
      <c r="B12" s="346" t="s">
        <v>449</v>
      </c>
      <c r="C12" s="341">
        <v>3</v>
      </c>
      <c r="D12" s="341">
        <v>2.4</v>
      </c>
      <c r="E12" s="341"/>
      <c r="F12" s="361"/>
      <c r="G12" s="362">
        <v>31</v>
      </c>
      <c r="H12" s="358">
        <f t="shared" si="2"/>
        <v>930</v>
      </c>
      <c r="I12" s="507">
        <v>480</v>
      </c>
      <c r="J12" s="510"/>
      <c r="K12" s="510"/>
      <c r="L12" s="510">
        <v>480</v>
      </c>
      <c r="M12" s="508">
        <f t="shared" si="3"/>
        <v>450</v>
      </c>
      <c r="N12" s="509">
        <f t="shared" si="0"/>
        <v>0.48</v>
      </c>
      <c r="O12" s="363">
        <v>4</v>
      </c>
      <c r="P12" s="361">
        <v>4</v>
      </c>
      <c r="Q12" s="363">
        <v>3</v>
      </c>
      <c r="R12" s="364">
        <v>3</v>
      </c>
      <c r="S12" s="125">
        <v>3</v>
      </c>
      <c r="T12" s="126">
        <v>3</v>
      </c>
      <c r="U12" s="125">
        <v>4</v>
      </c>
      <c r="V12" s="126">
        <v>4</v>
      </c>
      <c r="W12" s="99"/>
      <c r="X12" s="99"/>
      <c r="Y12" s="99"/>
      <c r="Z12" s="99"/>
      <c r="AA12" s="99"/>
      <c r="AB12" s="99"/>
      <c r="AC12" s="99"/>
      <c r="AD12" s="99">
        <f t="shared" si="1"/>
        <v>432</v>
      </c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127"/>
      <c r="AQ12" s="127"/>
      <c r="AR12" s="127"/>
    </row>
    <row r="13" spans="1:48" s="128" customFormat="1" ht="14.25" customHeight="1" thickBot="1" x14ac:dyDescent="0.35">
      <c r="A13" s="153" t="s">
        <v>259</v>
      </c>
      <c r="B13" s="346" t="s">
        <v>25</v>
      </c>
      <c r="C13" s="341">
        <v>5</v>
      </c>
      <c r="D13" s="341"/>
      <c r="E13" s="341"/>
      <c r="F13" s="361"/>
      <c r="G13" s="362">
        <v>3</v>
      </c>
      <c r="H13" s="358">
        <f t="shared" si="2"/>
        <v>90</v>
      </c>
      <c r="I13" s="507">
        <f t="shared" ref="I13:I21" si="4">SUM(J13:L13)</f>
        <v>32</v>
      </c>
      <c r="J13" s="510">
        <v>16</v>
      </c>
      <c r="K13" s="510">
        <v>16</v>
      </c>
      <c r="L13" s="510"/>
      <c r="M13" s="508">
        <f>H13-I13</f>
        <v>58</v>
      </c>
      <c r="N13" s="509">
        <f t="shared" si="0"/>
        <v>0.64</v>
      </c>
      <c r="O13" s="363"/>
      <c r="P13" s="365"/>
      <c r="Q13" s="363"/>
      <c r="R13" s="364"/>
      <c r="S13" s="484">
        <v>2</v>
      </c>
      <c r="T13" s="367"/>
      <c r="U13" s="125"/>
      <c r="V13" s="126"/>
      <c r="W13" s="99"/>
      <c r="X13" s="99"/>
      <c r="Y13" s="99"/>
      <c r="Z13" s="99"/>
      <c r="AA13" s="99"/>
      <c r="AB13" s="99"/>
      <c r="AC13" s="99"/>
      <c r="AD13" s="99">
        <f t="shared" si="1"/>
        <v>32</v>
      </c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127"/>
      <c r="AQ13" s="127"/>
      <c r="AR13" s="127"/>
    </row>
    <row r="14" spans="1:48" s="128" customFormat="1" ht="14.25" customHeight="1" thickBot="1" x14ac:dyDescent="0.35">
      <c r="A14" s="153" t="s">
        <v>260</v>
      </c>
      <c r="B14" s="346" t="s">
        <v>488</v>
      </c>
      <c r="C14" s="341">
        <v>1</v>
      </c>
      <c r="D14" s="341"/>
      <c r="E14" s="341"/>
      <c r="F14" s="361"/>
      <c r="G14" s="362">
        <v>4</v>
      </c>
      <c r="H14" s="358">
        <v>120</v>
      </c>
      <c r="I14" s="507">
        <v>80</v>
      </c>
      <c r="J14" s="510">
        <v>48</v>
      </c>
      <c r="K14" s="510">
        <v>32</v>
      </c>
      <c r="L14" s="510"/>
      <c r="M14" s="508">
        <v>40</v>
      </c>
      <c r="N14" s="509"/>
      <c r="O14" s="363"/>
      <c r="P14" s="365"/>
      <c r="Q14" s="363"/>
      <c r="R14" s="364"/>
      <c r="S14" s="484"/>
      <c r="T14" s="367"/>
      <c r="U14" s="125"/>
      <c r="V14" s="126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127"/>
      <c r="AQ14" s="127"/>
      <c r="AR14" s="127"/>
    </row>
    <row r="15" spans="1:48" s="128" customFormat="1" ht="14.25" customHeight="1" thickBot="1" x14ac:dyDescent="0.45">
      <c r="A15" s="153" t="s">
        <v>261</v>
      </c>
      <c r="B15" s="346" t="s">
        <v>380</v>
      </c>
      <c r="C15" s="341">
        <v>3</v>
      </c>
      <c r="D15" s="341">
        <v>4</v>
      </c>
      <c r="E15" s="341"/>
      <c r="F15" s="361"/>
      <c r="G15" s="362">
        <v>11</v>
      </c>
      <c r="H15" s="358">
        <f t="shared" si="2"/>
        <v>330</v>
      </c>
      <c r="I15" s="507">
        <v>120</v>
      </c>
      <c r="J15" s="510">
        <v>96</v>
      </c>
      <c r="K15" s="510">
        <v>144</v>
      </c>
      <c r="L15" s="510"/>
      <c r="M15" s="508">
        <f>H14-I14</f>
        <v>40</v>
      </c>
      <c r="N15" s="509">
        <f t="shared" si="0"/>
        <v>0.64</v>
      </c>
      <c r="O15" s="363"/>
      <c r="P15" s="361">
        <v>4</v>
      </c>
      <c r="Q15" s="363">
        <v>4</v>
      </c>
      <c r="R15" s="364">
        <v>3</v>
      </c>
      <c r="S15" s="366"/>
      <c r="T15" s="367"/>
      <c r="U15" s="125"/>
      <c r="V15" s="126"/>
      <c r="W15" s="129"/>
      <c r="X15" s="129"/>
      <c r="Y15" s="129"/>
      <c r="Z15" s="129"/>
      <c r="AA15" s="129"/>
      <c r="AB15" s="129"/>
      <c r="AC15" s="129"/>
      <c r="AD15" s="99">
        <f t="shared" si="1"/>
        <v>176</v>
      </c>
      <c r="AE15" s="129"/>
      <c r="AF15" s="129"/>
      <c r="AG15" s="129"/>
      <c r="AH15" s="129"/>
      <c r="AI15" s="368"/>
      <c r="AJ15" s="369"/>
      <c r="AK15" s="369"/>
      <c r="AL15" s="369"/>
      <c r="AM15" s="369"/>
      <c r="AN15" s="368"/>
      <c r="AO15" s="368"/>
      <c r="AP15" s="370"/>
      <c r="AQ15" s="370"/>
      <c r="AR15" s="370"/>
      <c r="AS15" s="370"/>
      <c r="AT15" s="127"/>
      <c r="AU15" s="127"/>
      <c r="AV15" s="127"/>
    </row>
    <row r="16" spans="1:48" s="128" customFormat="1" ht="14.25" customHeight="1" thickBot="1" x14ac:dyDescent="0.45">
      <c r="A16" s="131" t="s">
        <v>262</v>
      </c>
      <c r="B16" s="346" t="s">
        <v>481</v>
      </c>
      <c r="C16" s="341">
        <v>1</v>
      </c>
      <c r="D16" s="341"/>
      <c r="E16" s="341"/>
      <c r="F16" s="361"/>
      <c r="G16" s="362">
        <v>5</v>
      </c>
      <c r="H16" s="358">
        <f t="shared" si="2"/>
        <v>150</v>
      </c>
      <c r="I16" s="507">
        <f t="shared" si="4"/>
        <v>64</v>
      </c>
      <c r="J16" s="510">
        <v>32</v>
      </c>
      <c r="K16" s="510">
        <v>32</v>
      </c>
      <c r="L16" s="510"/>
      <c r="M16" s="508">
        <f t="shared" si="3"/>
        <v>86</v>
      </c>
      <c r="N16" s="509">
        <f t="shared" si="0"/>
        <v>0.56999999999999995</v>
      </c>
      <c r="O16" s="363">
        <v>5</v>
      </c>
      <c r="P16" s="361"/>
      <c r="Q16" s="363"/>
      <c r="R16" s="364"/>
      <c r="S16" s="125"/>
      <c r="T16" s="126"/>
      <c r="U16" s="371"/>
      <c r="V16" s="372"/>
      <c r="W16" s="129"/>
      <c r="X16" s="129"/>
      <c r="Y16" s="129"/>
      <c r="Z16" s="129"/>
      <c r="AA16" s="129"/>
      <c r="AB16" s="129"/>
      <c r="AC16" s="129"/>
      <c r="AD16" s="99">
        <f t="shared" si="1"/>
        <v>80</v>
      </c>
      <c r="AE16" s="129"/>
      <c r="AF16" s="129"/>
      <c r="AG16" s="129"/>
      <c r="AH16" s="129"/>
      <c r="AI16" s="368"/>
      <c r="AJ16" s="369"/>
      <c r="AK16" s="369"/>
      <c r="AL16" s="369"/>
      <c r="AM16" s="369"/>
      <c r="AN16" s="368"/>
      <c r="AO16" s="368"/>
      <c r="AP16" s="370"/>
      <c r="AQ16" s="370"/>
      <c r="AR16" s="370"/>
      <c r="AS16" s="370"/>
      <c r="AT16" s="127"/>
      <c r="AU16" s="127"/>
      <c r="AV16" s="127"/>
    </row>
    <row r="17" spans="1:268" s="128" customFormat="1" ht="14.25" customHeight="1" thickBot="1" x14ac:dyDescent="0.35">
      <c r="A17" s="131" t="s">
        <v>436</v>
      </c>
      <c r="B17" s="334" t="s">
        <v>445</v>
      </c>
      <c r="C17" s="341">
        <v>4</v>
      </c>
      <c r="D17" s="341">
        <v>3</v>
      </c>
      <c r="E17" s="341"/>
      <c r="F17" s="341"/>
      <c r="G17" s="341">
        <v>7</v>
      </c>
      <c r="H17" s="358">
        <f t="shared" si="2"/>
        <v>210</v>
      </c>
      <c r="I17" s="507">
        <v>96</v>
      </c>
      <c r="J17" s="510">
        <v>32</v>
      </c>
      <c r="K17" s="510">
        <v>32</v>
      </c>
      <c r="L17" s="510"/>
      <c r="M17" s="508">
        <f t="shared" si="3"/>
        <v>114</v>
      </c>
      <c r="N17" s="509">
        <f t="shared" si="0"/>
        <v>0.54</v>
      </c>
      <c r="O17" s="341"/>
      <c r="P17" s="341"/>
      <c r="Q17" s="341">
        <v>4</v>
      </c>
      <c r="R17" s="341">
        <v>3</v>
      </c>
      <c r="S17" s="131"/>
      <c r="T17" s="131"/>
      <c r="U17" s="131"/>
      <c r="V17" s="131"/>
      <c r="W17" s="99"/>
      <c r="X17" s="99"/>
      <c r="Y17" s="99"/>
      <c r="Z17" s="99"/>
      <c r="AA17" s="99"/>
      <c r="AB17" s="99"/>
      <c r="AC17" s="99"/>
      <c r="AD17" s="99">
        <f t="shared" si="1"/>
        <v>112</v>
      </c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127"/>
      <c r="AQ17" s="127"/>
      <c r="AR17" s="127"/>
    </row>
    <row r="18" spans="1:268" s="128" customFormat="1" ht="14.25" customHeight="1" thickBot="1" x14ac:dyDescent="0.35">
      <c r="A18" s="131" t="s">
        <v>263</v>
      </c>
      <c r="B18" s="334" t="s">
        <v>376</v>
      </c>
      <c r="C18" s="341">
        <v>2</v>
      </c>
      <c r="D18" s="341"/>
      <c r="E18" s="341"/>
      <c r="F18" s="341"/>
      <c r="G18" s="341">
        <v>4</v>
      </c>
      <c r="H18" s="358">
        <f t="shared" si="2"/>
        <v>120</v>
      </c>
      <c r="I18" s="507">
        <f t="shared" si="4"/>
        <v>48</v>
      </c>
      <c r="J18" s="510">
        <v>32</v>
      </c>
      <c r="K18" s="510">
        <v>16</v>
      </c>
      <c r="L18" s="510"/>
      <c r="M18" s="508">
        <f t="shared" si="3"/>
        <v>72</v>
      </c>
      <c r="N18" s="509">
        <f t="shared" si="0"/>
        <v>0.6</v>
      </c>
      <c r="O18" s="341">
        <v>4</v>
      </c>
      <c r="P18" s="341"/>
      <c r="Q18" s="341"/>
      <c r="R18" s="341"/>
      <c r="S18" s="131"/>
      <c r="T18" s="131"/>
      <c r="U18" s="131"/>
      <c r="V18" s="131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127"/>
      <c r="AQ18" s="127"/>
      <c r="AR18" s="127"/>
    </row>
    <row r="19" spans="1:268" s="128" customFormat="1" ht="14.25" customHeight="1" thickBot="1" x14ac:dyDescent="0.45">
      <c r="A19" s="131" t="s">
        <v>264</v>
      </c>
      <c r="B19" s="334" t="s">
        <v>358</v>
      </c>
      <c r="C19" s="341">
        <v>1</v>
      </c>
      <c r="D19" s="341"/>
      <c r="E19" s="341"/>
      <c r="F19" s="341"/>
      <c r="G19" s="341">
        <v>3</v>
      </c>
      <c r="H19" s="358">
        <f t="shared" si="2"/>
        <v>90</v>
      </c>
      <c r="I19" s="507">
        <f t="shared" si="4"/>
        <v>32</v>
      </c>
      <c r="J19" s="510">
        <v>16</v>
      </c>
      <c r="K19" s="510"/>
      <c r="L19" s="510">
        <v>16</v>
      </c>
      <c r="M19" s="508">
        <f t="shared" si="3"/>
        <v>58</v>
      </c>
      <c r="N19" s="509">
        <f t="shared" si="0"/>
        <v>0.64</v>
      </c>
      <c r="O19" s="341"/>
      <c r="P19" s="341">
        <v>3</v>
      </c>
      <c r="Q19" s="341"/>
      <c r="R19" s="341"/>
      <c r="S19" s="131"/>
      <c r="T19" s="131"/>
      <c r="U19" s="131"/>
      <c r="V19" s="131"/>
      <c r="W19" s="129"/>
      <c r="X19" s="129"/>
      <c r="Y19" s="129"/>
      <c r="Z19" s="129"/>
      <c r="AA19" s="129"/>
      <c r="AB19" s="129"/>
      <c r="AC19" s="129"/>
      <c r="AD19" s="99">
        <f t="shared" si="1"/>
        <v>48</v>
      </c>
      <c r="AE19" s="129"/>
      <c r="AF19" s="129"/>
      <c r="AG19" s="129"/>
      <c r="AH19" s="129"/>
      <c r="AI19" s="368"/>
      <c r="AJ19" s="369"/>
      <c r="AK19" s="369"/>
      <c r="AL19" s="369"/>
      <c r="AM19" s="369"/>
      <c r="AN19" s="368"/>
      <c r="AO19" s="368"/>
      <c r="AP19" s="370"/>
      <c r="AQ19" s="370"/>
      <c r="AR19" s="370"/>
      <c r="AS19" s="370"/>
      <c r="AT19" s="127"/>
      <c r="AU19" s="127"/>
      <c r="AV19" s="127"/>
    </row>
    <row r="20" spans="1:268" s="128" customFormat="1" ht="14.25" customHeight="1" thickBot="1" x14ac:dyDescent="0.45">
      <c r="A20" s="131" t="s">
        <v>265</v>
      </c>
      <c r="B20" s="334" t="s">
        <v>382</v>
      </c>
      <c r="C20" s="341"/>
      <c r="D20" s="341">
        <v>8</v>
      </c>
      <c r="E20" s="341"/>
      <c r="F20" s="341"/>
      <c r="G20" s="341">
        <v>3</v>
      </c>
      <c r="H20" s="358">
        <f t="shared" si="2"/>
        <v>90</v>
      </c>
      <c r="I20" s="507">
        <f t="shared" si="4"/>
        <v>32</v>
      </c>
      <c r="J20" s="510">
        <v>16</v>
      </c>
      <c r="K20" s="510">
        <v>16</v>
      </c>
      <c r="L20" s="510"/>
      <c r="M20" s="508">
        <f t="shared" si="3"/>
        <v>58</v>
      </c>
      <c r="N20" s="509">
        <f t="shared" si="0"/>
        <v>0.64</v>
      </c>
      <c r="O20" s="341"/>
      <c r="P20" s="341"/>
      <c r="Q20" s="341"/>
      <c r="R20" s="341"/>
      <c r="S20" s="131"/>
      <c r="T20" s="131"/>
      <c r="U20" s="131"/>
      <c r="V20" s="131">
        <v>3</v>
      </c>
      <c r="W20" s="129"/>
      <c r="X20" s="129"/>
      <c r="Y20" s="129"/>
      <c r="Z20" s="129"/>
      <c r="AA20" s="129"/>
      <c r="AB20" s="129"/>
      <c r="AC20" s="129"/>
      <c r="AD20" s="99"/>
      <c r="AE20" s="129"/>
      <c r="AF20" s="129"/>
      <c r="AG20" s="129"/>
      <c r="AH20" s="129"/>
      <c r="AI20" s="368"/>
      <c r="AJ20" s="369"/>
      <c r="AK20" s="369"/>
      <c r="AL20" s="369"/>
      <c r="AM20" s="369"/>
      <c r="AN20" s="368"/>
      <c r="AO20" s="368"/>
      <c r="AP20" s="370"/>
      <c r="AQ20" s="370"/>
      <c r="AR20" s="370"/>
      <c r="AS20" s="370"/>
      <c r="AT20" s="127"/>
      <c r="AU20" s="127"/>
      <c r="AV20" s="127"/>
    </row>
    <row r="21" spans="1:268" s="128" customFormat="1" ht="14.25" customHeight="1" thickBot="1" x14ac:dyDescent="0.45">
      <c r="A21" s="131" t="s">
        <v>273</v>
      </c>
      <c r="B21" s="334" t="s">
        <v>485</v>
      </c>
      <c r="C21" s="341"/>
      <c r="D21" s="341">
        <v>2</v>
      </c>
      <c r="E21" s="341"/>
      <c r="F21" s="341"/>
      <c r="G21" s="341">
        <v>3</v>
      </c>
      <c r="H21" s="358">
        <f t="shared" si="2"/>
        <v>90</v>
      </c>
      <c r="I21" s="507">
        <f t="shared" si="4"/>
        <v>48</v>
      </c>
      <c r="J21" s="510">
        <v>32</v>
      </c>
      <c r="K21" s="510">
        <v>16</v>
      </c>
      <c r="L21" s="510"/>
      <c r="M21" s="508">
        <f t="shared" si="3"/>
        <v>42</v>
      </c>
      <c r="N21" s="509">
        <f t="shared" si="0"/>
        <v>0.47</v>
      </c>
      <c r="O21" s="341">
        <v>3</v>
      </c>
      <c r="P21" s="341"/>
      <c r="Q21" s="341"/>
      <c r="R21" s="341"/>
      <c r="S21" s="131"/>
      <c r="T21" s="131"/>
      <c r="U21" s="131"/>
      <c r="V21" s="131"/>
      <c r="W21" s="129"/>
      <c r="X21" s="129"/>
      <c r="Y21" s="129"/>
      <c r="Z21" s="129"/>
      <c r="AA21" s="129"/>
      <c r="AB21" s="129"/>
      <c r="AC21" s="129"/>
      <c r="AD21" s="99">
        <f t="shared" si="1"/>
        <v>48</v>
      </c>
      <c r="AE21" s="129"/>
      <c r="AF21" s="129"/>
      <c r="AG21" s="129"/>
      <c r="AH21" s="129"/>
      <c r="AI21" s="368"/>
      <c r="AJ21" s="369"/>
      <c r="AK21" s="369"/>
      <c r="AL21" s="369"/>
      <c r="AM21" s="369"/>
      <c r="AN21" s="368"/>
      <c r="AO21" s="368"/>
      <c r="AP21" s="370"/>
      <c r="AQ21" s="370"/>
      <c r="AR21" s="370"/>
      <c r="AS21" s="370"/>
      <c r="AT21" s="127"/>
      <c r="AU21" s="127"/>
      <c r="AV21" s="127"/>
    </row>
    <row r="22" spans="1:268" s="128" customFormat="1" ht="17.25" customHeight="1" thickBot="1" x14ac:dyDescent="0.35">
      <c r="A22" s="186"/>
      <c r="B22" s="637" t="s">
        <v>27</v>
      </c>
      <c r="C22" s="638"/>
      <c r="D22" s="638"/>
      <c r="E22" s="638"/>
      <c r="F22" s="639"/>
      <c r="G22" s="373">
        <f t="shared" ref="G22:L22" si="5">SUM(G10:G21)</f>
        <v>82</v>
      </c>
      <c r="H22" s="373">
        <f t="shared" si="5"/>
        <v>2460</v>
      </c>
      <c r="I22" s="511">
        <f t="shared" si="5"/>
        <v>1160</v>
      </c>
      <c r="J22" s="511">
        <f t="shared" si="5"/>
        <v>384</v>
      </c>
      <c r="K22" s="511">
        <f t="shared" si="5"/>
        <v>368</v>
      </c>
      <c r="L22" s="511">
        <f t="shared" si="5"/>
        <v>496</v>
      </c>
      <c r="M22" s="512">
        <f>H22-I22</f>
        <v>1300</v>
      </c>
      <c r="N22" s="509">
        <f t="shared" si="0"/>
        <v>0.53</v>
      </c>
      <c r="O22" s="194">
        <f t="shared" ref="O22:V22" si="6">SUM(O10:O21)</f>
        <v>20</v>
      </c>
      <c r="P22" s="192">
        <f t="shared" si="6"/>
        <v>15</v>
      </c>
      <c r="Q22" s="194">
        <f t="shared" si="6"/>
        <v>11</v>
      </c>
      <c r="R22" s="193">
        <f t="shared" si="6"/>
        <v>9</v>
      </c>
      <c r="S22" s="194">
        <f t="shared" si="6"/>
        <v>5</v>
      </c>
      <c r="T22" s="192">
        <f t="shared" si="6"/>
        <v>3</v>
      </c>
      <c r="U22" s="194">
        <f t="shared" si="6"/>
        <v>4</v>
      </c>
      <c r="V22" s="192">
        <f t="shared" si="6"/>
        <v>7</v>
      </c>
      <c r="W22" s="99"/>
      <c r="X22" s="99"/>
      <c r="Y22" s="99"/>
      <c r="Z22" s="99"/>
      <c r="AA22" s="99"/>
      <c r="AB22" s="99"/>
      <c r="AC22" s="99"/>
      <c r="AD22" s="99">
        <f t="shared" si="1"/>
        <v>1156</v>
      </c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127"/>
      <c r="AQ22" s="127"/>
      <c r="AR22" s="127"/>
    </row>
    <row r="23" spans="1:268" s="128" customFormat="1" ht="15" customHeight="1" x14ac:dyDescent="0.4">
      <c r="A23" s="158"/>
      <c r="B23" s="159"/>
      <c r="C23" s="159"/>
      <c r="D23" s="159"/>
      <c r="E23" s="159"/>
      <c r="F23" s="160" t="s">
        <v>37</v>
      </c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61"/>
      <c r="W23" s="129"/>
      <c r="X23" s="129"/>
      <c r="Y23" s="129"/>
      <c r="Z23" s="129"/>
      <c r="AA23" s="129"/>
      <c r="AB23" s="129"/>
      <c r="AC23" s="129"/>
      <c r="AD23" s="99">
        <f t="shared" si="1"/>
        <v>0</v>
      </c>
      <c r="AE23" s="129"/>
      <c r="AF23" s="129"/>
      <c r="AG23" s="129"/>
      <c r="AH23" s="129"/>
      <c r="AI23" s="368"/>
      <c r="AJ23" s="369"/>
      <c r="AK23" s="369"/>
      <c r="AL23" s="369"/>
      <c r="AM23" s="369"/>
      <c r="AN23" s="368"/>
      <c r="AO23" s="368"/>
      <c r="AP23" s="370"/>
      <c r="AQ23" s="370"/>
      <c r="AR23" s="370"/>
      <c r="AS23" s="370"/>
      <c r="AT23" s="127"/>
      <c r="AU23" s="127"/>
      <c r="AV23" s="127"/>
    </row>
    <row r="24" spans="1:268" s="128" customFormat="1" ht="15" customHeight="1" thickBot="1" x14ac:dyDescent="0.45">
      <c r="A24" s="162"/>
      <c r="B24" s="163"/>
      <c r="C24" s="163"/>
      <c r="D24" s="163"/>
      <c r="E24" s="163"/>
      <c r="F24" s="164" t="s">
        <v>44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5"/>
      <c r="W24" s="129"/>
      <c r="X24" s="129"/>
      <c r="Y24" s="129"/>
      <c r="Z24" s="129"/>
      <c r="AA24" s="129"/>
      <c r="AB24" s="129"/>
      <c r="AC24" s="129"/>
      <c r="AD24" s="99">
        <f t="shared" si="1"/>
        <v>0</v>
      </c>
      <c r="AE24" s="129"/>
      <c r="AF24" s="129"/>
      <c r="AG24" s="129"/>
      <c r="AH24" s="129"/>
      <c r="AI24" s="368"/>
      <c r="AJ24" s="369"/>
      <c r="AK24" s="369"/>
      <c r="AL24" s="369"/>
      <c r="AM24" s="369"/>
      <c r="AN24" s="368"/>
      <c r="AO24" s="368"/>
      <c r="AP24" s="370"/>
      <c r="AQ24" s="370"/>
      <c r="AR24" s="370"/>
      <c r="AS24" s="370"/>
      <c r="AT24" s="127"/>
      <c r="AU24" s="127"/>
      <c r="AV24" s="127"/>
    </row>
    <row r="25" spans="1:268" s="128" customFormat="1" ht="14.25" customHeight="1" x14ac:dyDescent="0.3">
      <c r="A25" s="166" t="s">
        <v>301</v>
      </c>
      <c r="B25" s="374" t="s">
        <v>84</v>
      </c>
      <c r="C25" s="130"/>
      <c r="D25" s="167">
        <v>5</v>
      </c>
      <c r="E25" s="167"/>
      <c r="F25" s="132"/>
      <c r="G25" s="130">
        <v>3</v>
      </c>
      <c r="H25" s="168">
        <f>G25*30</f>
        <v>90</v>
      </c>
      <c r="I25" s="168">
        <f>SUM(J25:L25)</f>
        <v>32</v>
      </c>
      <c r="J25" s="169">
        <v>16</v>
      </c>
      <c r="K25" s="235">
        <v>16</v>
      </c>
      <c r="L25" s="168"/>
      <c r="M25" s="170">
        <f>H25-I25</f>
        <v>58</v>
      </c>
      <c r="N25" s="171">
        <f>(H25-I25)/H25</f>
        <v>0.64444444444444449</v>
      </c>
      <c r="O25" s="172"/>
      <c r="P25" s="173"/>
      <c r="Q25" s="172"/>
      <c r="R25" s="173"/>
      <c r="S25" s="172">
        <v>2</v>
      </c>
      <c r="T25" s="173"/>
      <c r="U25" s="174"/>
      <c r="V25" s="173"/>
      <c r="W25" s="99"/>
      <c r="X25" s="99"/>
      <c r="Y25" s="99"/>
      <c r="Z25" s="99"/>
      <c r="AA25" s="99"/>
      <c r="AB25" s="99"/>
      <c r="AC25" s="99"/>
      <c r="AD25" s="99">
        <f t="shared" si="1"/>
        <v>32</v>
      </c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127"/>
      <c r="AQ25" s="127"/>
      <c r="AR25" s="127"/>
    </row>
    <row r="26" spans="1:268" s="128" customFormat="1" ht="14.25" customHeight="1" x14ac:dyDescent="0.3">
      <c r="A26" s="153" t="s">
        <v>301</v>
      </c>
      <c r="B26" s="375" t="s">
        <v>85</v>
      </c>
      <c r="C26" s="125"/>
      <c r="D26" s="131">
        <v>5</v>
      </c>
      <c r="E26" s="131"/>
      <c r="F26" s="126"/>
      <c r="G26" s="125">
        <v>4</v>
      </c>
      <c r="H26" s="175">
        <f>G26*30</f>
        <v>120</v>
      </c>
      <c r="I26" s="175">
        <f>SUM(J26:L26)</f>
        <v>64</v>
      </c>
      <c r="J26" s="175">
        <v>32</v>
      </c>
      <c r="K26" s="175">
        <v>32</v>
      </c>
      <c r="L26" s="175"/>
      <c r="M26" s="176">
        <f>H26-I26</f>
        <v>56</v>
      </c>
      <c r="N26" s="177">
        <f>(H26-I26)/H26</f>
        <v>0.46666666666666667</v>
      </c>
      <c r="O26" s="178"/>
      <c r="P26" s="179"/>
      <c r="Q26" s="178"/>
      <c r="R26" s="179"/>
      <c r="S26" s="178">
        <v>4</v>
      </c>
      <c r="T26" s="179"/>
      <c r="U26" s="180"/>
      <c r="V26" s="179"/>
      <c r="W26" s="99"/>
      <c r="X26" s="99"/>
      <c r="Y26" s="99"/>
      <c r="Z26" s="99"/>
      <c r="AA26" s="99"/>
      <c r="AB26" s="99"/>
      <c r="AC26" s="99"/>
      <c r="AD26" s="99">
        <f t="shared" si="1"/>
        <v>64</v>
      </c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127"/>
      <c r="AQ26" s="127"/>
      <c r="AR26" s="127"/>
    </row>
    <row r="27" spans="1:268" s="128" customFormat="1" ht="14.25" customHeight="1" thickBot="1" x14ac:dyDescent="0.35">
      <c r="A27" s="155" t="s">
        <v>301</v>
      </c>
      <c r="B27" s="376" t="s">
        <v>86</v>
      </c>
      <c r="C27" s="156"/>
      <c r="D27" s="181">
        <v>6</v>
      </c>
      <c r="E27" s="181"/>
      <c r="F27" s="157"/>
      <c r="G27" s="125">
        <v>3</v>
      </c>
      <c r="H27" s="175">
        <f>G27*30</f>
        <v>90</v>
      </c>
      <c r="I27" s="175">
        <f>SUM(J27:L27)</f>
        <v>32</v>
      </c>
      <c r="J27" s="175">
        <v>16</v>
      </c>
      <c r="K27" s="236">
        <v>16</v>
      </c>
      <c r="L27" s="175"/>
      <c r="M27" s="176">
        <f>H27-I27</f>
        <v>58</v>
      </c>
      <c r="N27" s="182">
        <f>(H27-I27)/H27</f>
        <v>0.64444444444444449</v>
      </c>
      <c r="O27" s="183"/>
      <c r="P27" s="184"/>
      <c r="Q27" s="183"/>
      <c r="R27" s="184"/>
      <c r="S27" s="183"/>
      <c r="T27" s="184">
        <v>2</v>
      </c>
      <c r="U27" s="185"/>
      <c r="V27" s="184"/>
      <c r="W27" s="99"/>
      <c r="X27" s="99"/>
      <c r="Y27" s="99"/>
      <c r="Z27" s="99"/>
      <c r="AA27" s="99"/>
      <c r="AB27" s="99"/>
      <c r="AC27" s="99"/>
      <c r="AD27" s="99">
        <f t="shared" si="1"/>
        <v>32</v>
      </c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127"/>
      <c r="AQ27" s="127"/>
      <c r="AR27" s="127"/>
    </row>
    <row r="28" spans="1:268" s="128" customFormat="1" ht="19.5" customHeight="1" thickBot="1" x14ac:dyDescent="0.35">
      <c r="A28" s="186"/>
      <c r="B28" s="637" t="s">
        <v>27</v>
      </c>
      <c r="C28" s="638"/>
      <c r="D28" s="638"/>
      <c r="E28" s="638"/>
      <c r="F28" s="638"/>
      <c r="G28" s="187">
        <v>10</v>
      </c>
      <c r="H28" s="188">
        <f>G28*30</f>
        <v>300</v>
      </c>
      <c r="I28" s="188">
        <f>SUM(I25,I26,I27)</f>
        <v>128</v>
      </c>
      <c r="J28" s="188">
        <f>SUM(J25,J26,J27)</f>
        <v>64</v>
      </c>
      <c r="K28" s="188"/>
      <c r="L28" s="188">
        <f>SUM(L25,L26,L27)</f>
        <v>0</v>
      </c>
      <c r="M28" s="189">
        <f>H28-I28</f>
        <v>172</v>
      </c>
      <c r="N28" s="190">
        <f>(H28-I28)/H28</f>
        <v>0.57333333333333336</v>
      </c>
      <c r="O28" s="191">
        <f>SUM(O25:O27)</f>
        <v>0</v>
      </c>
      <c r="P28" s="192">
        <f t="shared" ref="P28:V28" si="7">SUM(P25:P27)</f>
        <v>0</v>
      </c>
      <c r="Q28" s="191">
        <f t="shared" si="7"/>
        <v>0</v>
      </c>
      <c r="R28" s="193">
        <f t="shared" si="7"/>
        <v>0</v>
      </c>
      <c r="S28" s="194">
        <f t="shared" si="7"/>
        <v>6</v>
      </c>
      <c r="T28" s="192">
        <f t="shared" si="7"/>
        <v>2</v>
      </c>
      <c r="U28" s="191">
        <f t="shared" si="7"/>
        <v>0</v>
      </c>
      <c r="V28" s="192">
        <f t="shared" si="7"/>
        <v>0</v>
      </c>
      <c r="W28" s="99"/>
      <c r="X28" s="99"/>
      <c r="Y28" s="99"/>
      <c r="Z28" s="99"/>
      <c r="AA28" s="99"/>
      <c r="AB28" s="99"/>
      <c r="AC28" s="99"/>
      <c r="AD28" s="99">
        <f t="shared" si="1"/>
        <v>128</v>
      </c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127"/>
      <c r="AQ28" s="127"/>
      <c r="AR28" s="127"/>
    </row>
    <row r="29" spans="1:268" s="128" customFormat="1" ht="19.5" customHeight="1" thickBot="1" x14ac:dyDescent="0.35">
      <c r="A29" s="186"/>
      <c r="B29" s="637" t="s">
        <v>38</v>
      </c>
      <c r="C29" s="638"/>
      <c r="D29" s="638"/>
      <c r="E29" s="638"/>
      <c r="F29" s="638"/>
      <c r="G29" s="221">
        <f t="shared" ref="G29:L29" si="8">G28+G22</f>
        <v>92</v>
      </c>
      <c r="H29" s="237">
        <f>H28+H22</f>
        <v>2760</v>
      </c>
      <c r="I29" s="222">
        <f t="shared" si="8"/>
        <v>1288</v>
      </c>
      <c r="J29" s="222">
        <f t="shared" si="8"/>
        <v>448</v>
      </c>
      <c r="K29" s="222">
        <f t="shared" si="8"/>
        <v>368</v>
      </c>
      <c r="L29" s="222">
        <f t="shared" si="8"/>
        <v>496</v>
      </c>
      <c r="M29" s="223">
        <f>H29-I29</f>
        <v>1472</v>
      </c>
      <c r="N29" s="198">
        <f>(H29-I29)/H29</f>
        <v>0.53333333333333333</v>
      </c>
      <c r="O29" s="224">
        <f t="shared" ref="O29:V29" si="9">O28+O22</f>
        <v>20</v>
      </c>
      <c r="P29" s="225">
        <f t="shared" si="9"/>
        <v>15</v>
      </c>
      <c r="Q29" s="221">
        <f t="shared" si="9"/>
        <v>11</v>
      </c>
      <c r="R29" s="226">
        <f t="shared" si="9"/>
        <v>9</v>
      </c>
      <c r="S29" s="224">
        <f t="shared" si="9"/>
        <v>11</v>
      </c>
      <c r="T29" s="225">
        <f t="shared" si="9"/>
        <v>5</v>
      </c>
      <c r="U29" s="221">
        <f t="shared" si="9"/>
        <v>4</v>
      </c>
      <c r="V29" s="226">
        <f t="shared" si="9"/>
        <v>7</v>
      </c>
      <c r="W29" s="99"/>
      <c r="X29" s="99"/>
      <c r="Y29" s="99"/>
      <c r="Z29" s="99"/>
      <c r="AA29" s="99"/>
      <c r="AB29" s="99"/>
      <c r="AC29" s="99"/>
      <c r="AD29" s="99">
        <f t="shared" si="1"/>
        <v>1284</v>
      </c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127"/>
      <c r="AQ29" s="127"/>
      <c r="AR29" s="127"/>
    </row>
    <row r="30" spans="1:268" s="128" customFormat="1" ht="17.25" customHeight="1" x14ac:dyDescent="0.4">
      <c r="A30" s="227"/>
      <c r="B30" s="228"/>
      <c r="C30" s="228"/>
      <c r="D30" s="228"/>
      <c r="E30" s="228"/>
      <c r="F30" s="229" t="s">
        <v>39</v>
      </c>
      <c r="G30" s="230"/>
      <c r="H30" s="230"/>
      <c r="I30" s="230"/>
      <c r="J30" s="230"/>
      <c r="K30" s="230"/>
      <c r="L30" s="230"/>
      <c r="M30" s="230"/>
      <c r="N30" s="230"/>
      <c r="O30" s="231"/>
      <c r="P30" s="231"/>
      <c r="Q30" s="231"/>
      <c r="R30" s="231"/>
      <c r="S30" s="231"/>
      <c r="T30" s="231"/>
      <c r="U30" s="231"/>
      <c r="V30" s="232"/>
      <c r="W30" s="129"/>
      <c r="X30" s="129"/>
      <c r="Y30" s="129"/>
      <c r="Z30" s="129"/>
      <c r="AA30" s="129"/>
      <c r="AB30" s="129"/>
      <c r="AC30" s="129"/>
      <c r="AD30" s="99">
        <f t="shared" si="1"/>
        <v>0</v>
      </c>
      <c r="AE30" s="129"/>
      <c r="AF30" s="129"/>
      <c r="AG30" s="129"/>
      <c r="AH30" s="129"/>
      <c r="AI30" s="368"/>
      <c r="AJ30" s="369"/>
      <c r="AK30" s="369"/>
      <c r="AL30" s="369"/>
      <c r="AM30" s="369"/>
      <c r="AN30" s="368"/>
      <c r="AO30" s="368"/>
      <c r="AP30" s="370"/>
      <c r="AQ30" s="370"/>
      <c r="AR30" s="370"/>
      <c r="AS30" s="370"/>
      <c r="AT30" s="127"/>
      <c r="AU30" s="127"/>
      <c r="AV30" s="127"/>
    </row>
    <row r="31" spans="1:268" s="128" customFormat="1" ht="20.25" customHeight="1" thickBot="1" x14ac:dyDescent="0.35">
      <c r="A31" s="201"/>
      <c r="B31" s="202"/>
      <c r="C31" s="202"/>
      <c r="D31" s="202"/>
      <c r="E31" s="202"/>
      <c r="F31" s="203" t="s">
        <v>40</v>
      </c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4"/>
      <c r="W31" s="99"/>
      <c r="X31" s="99"/>
      <c r="Y31" s="99"/>
      <c r="Z31" s="99"/>
      <c r="AA31" s="99"/>
      <c r="AB31" s="99"/>
      <c r="AC31" s="99"/>
      <c r="AD31" s="99">
        <f t="shared" si="1"/>
        <v>0</v>
      </c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377"/>
      <c r="AQ31" s="377"/>
      <c r="AR31" s="377"/>
      <c r="AS31" s="378"/>
      <c r="AT31" s="378"/>
      <c r="AU31" s="378"/>
      <c r="AV31" s="378"/>
      <c r="AW31" s="378"/>
      <c r="AX31" s="378"/>
      <c r="AY31" s="378"/>
      <c r="AZ31" s="378"/>
      <c r="BA31" s="378"/>
      <c r="BB31" s="378"/>
      <c r="BC31" s="378"/>
      <c r="BD31" s="378"/>
      <c r="BE31" s="378"/>
      <c r="BF31" s="378"/>
      <c r="BG31" s="378"/>
      <c r="BH31" s="378"/>
      <c r="BI31" s="378"/>
      <c r="BJ31" s="378"/>
      <c r="BK31" s="378"/>
      <c r="BL31" s="378"/>
      <c r="BM31" s="378"/>
      <c r="BN31" s="378"/>
      <c r="BO31" s="378"/>
      <c r="BP31" s="378"/>
      <c r="BQ31" s="378"/>
      <c r="BR31" s="378"/>
      <c r="BS31" s="378"/>
      <c r="BT31" s="378"/>
      <c r="BU31" s="378"/>
      <c r="BV31" s="378"/>
      <c r="BW31" s="378"/>
      <c r="BX31" s="378"/>
      <c r="BY31" s="378"/>
      <c r="BZ31" s="378"/>
      <c r="CA31" s="378"/>
      <c r="CB31" s="378"/>
      <c r="CC31" s="378"/>
      <c r="CD31" s="378"/>
      <c r="CE31" s="378"/>
      <c r="CF31" s="378"/>
      <c r="CG31" s="378"/>
      <c r="CH31" s="378"/>
      <c r="CI31" s="378"/>
      <c r="CJ31" s="378"/>
      <c r="CK31" s="378"/>
      <c r="CL31" s="378"/>
      <c r="CM31" s="378"/>
      <c r="CN31" s="378"/>
      <c r="CO31" s="378"/>
      <c r="CP31" s="378"/>
      <c r="CQ31" s="378"/>
      <c r="CR31" s="378"/>
      <c r="CS31" s="378"/>
      <c r="CT31" s="378"/>
      <c r="CU31" s="378"/>
      <c r="CV31" s="378"/>
      <c r="CW31" s="378"/>
      <c r="CX31" s="378"/>
      <c r="CY31" s="378"/>
      <c r="CZ31" s="378"/>
      <c r="DA31" s="378"/>
      <c r="DB31" s="378"/>
      <c r="DC31" s="378"/>
      <c r="DD31" s="378"/>
      <c r="DE31" s="378"/>
      <c r="DF31" s="378"/>
      <c r="DG31" s="378"/>
      <c r="DH31" s="378"/>
      <c r="DI31" s="378"/>
      <c r="DJ31" s="378"/>
      <c r="DK31" s="378"/>
      <c r="DL31" s="378"/>
      <c r="DM31" s="378"/>
      <c r="DN31" s="378"/>
      <c r="DO31" s="378"/>
      <c r="DP31" s="378"/>
      <c r="DQ31" s="378"/>
      <c r="DR31" s="378"/>
      <c r="DS31" s="378"/>
      <c r="DT31" s="378"/>
      <c r="DU31" s="378"/>
      <c r="DV31" s="378"/>
      <c r="DW31" s="378"/>
      <c r="DX31" s="378"/>
      <c r="DY31" s="378"/>
      <c r="DZ31" s="378"/>
      <c r="EA31" s="378"/>
      <c r="EB31" s="378"/>
      <c r="EC31" s="378"/>
      <c r="ED31" s="378"/>
      <c r="EE31" s="378"/>
      <c r="EF31" s="378"/>
      <c r="EG31" s="378"/>
      <c r="EH31" s="378"/>
      <c r="EI31" s="378"/>
      <c r="EJ31" s="378"/>
      <c r="EK31" s="378"/>
      <c r="EL31" s="378"/>
      <c r="EM31" s="378"/>
      <c r="EN31" s="378"/>
      <c r="EO31" s="378"/>
      <c r="EP31" s="378"/>
      <c r="EQ31" s="378"/>
      <c r="ER31" s="378"/>
      <c r="ES31" s="378"/>
      <c r="ET31" s="378"/>
      <c r="EU31" s="378"/>
      <c r="EV31" s="378"/>
      <c r="EW31" s="378"/>
      <c r="EX31" s="378"/>
      <c r="EY31" s="378"/>
      <c r="EZ31" s="378"/>
      <c r="FA31" s="378"/>
      <c r="FB31" s="378"/>
      <c r="FC31" s="378"/>
      <c r="FD31" s="378"/>
      <c r="FE31" s="378"/>
      <c r="FF31" s="378"/>
      <c r="FG31" s="378"/>
      <c r="FH31" s="378"/>
      <c r="FI31" s="378"/>
      <c r="FJ31" s="378"/>
      <c r="FK31" s="378"/>
      <c r="FL31" s="378"/>
      <c r="FM31" s="378"/>
      <c r="FN31" s="378"/>
      <c r="FO31" s="378"/>
      <c r="FP31" s="378"/>
      <c r="FQ31" s="378"/>
      <c r="FR31" s="378"/>
      <c r="FS31" s="378"/>
      <c r="FT31" s="378"/>
      <c r="FU31" s="378"/>
      <c r="FV31" s="378"/>
      <c r="FW31" s="378"/>
      <c r="FX31" s="378"/>
      <c r="FY31" s="378"/>
      <c r="FZ31" s="378"/>
      <c r="GA31" s="378"/>
      <c r="GB31" s="378"/>
      <c r="GC31" s="378"/>
      <c r="GD31" s="378"/>
      <c r="GE31" s="378"/>
      <c r="GF31" s="378"/>
      <c r="GG31" s="378"/>
      <c r="GH31" s="378"/>
      <c r="GI31" s="378"/>
      <c r="GJ31" s="378"/>
      <c r="GK31" s="378"/>
      <c r="GL31" s="378"/>
      <c r="GM31" s="378"/>
      <c r="GN31" s="378"/>
      <c r="GO31" s="378"/>
      <c r="GP31" s="378"/>
      <c r="GQ31" s="378"/>
      <c r="GR31" s="378"/>
      <c r="GS31" s="378"/>
      <c r="GT31" s="378"/>
      <c r="GU31" s="378"/>
      <c r="GV31" s="378"/>
      <c r="GW31" s="378"/>
      <c r="GX31" s="378"/>
      <c r="GY31" s="378"/>
      <c r="GZ31" s="378"/>
      <c r="HA31" s="378"/>
      <c r="HB31" s="378"/>
      <c r="HC31" s="378"/>
      <c r="HD31" s="378"/>
      <c r="HE31" s="378"/>
      <c r="HF31" s="378"/>
      <c r="HG31" s="378"/>
      <c r="HH31" s="378"/>
      <c r="HI31" s="378"/>
      <c r="HJ31" s="378"/>
      <c r="HK31" s="378"/>
      <c r="HL31" s="378"/>
      <c r="HM31" s="378"/>
      <c r="HN31" s="378"/>
      <c r="HO31" s="378"/>
      <c r="HP31" s="378"/>
      <c r="HQ31" s="378"/>
      <c r="HR31" s="378"/>
      <c r="HS31" s="378"/>
      <c r="HT31" s="378"/>
      <c r="HU31" s="378"/>
      <c r="HV31" s="378"/>
      <c r="HW31" s="378"/>
      <c r="HX31" s="378"/>
      <c r="HY31" s="378"/>
      <c r="HZ31" s="378"/>
      <c r="IA31" s="378"/>
      <c r="IB31" s="378"/>
      <c r="IC31" s="378"/>
      <c r="ID31" s="378"/>
      <c r="IE31" s="378"/>
      <c r="IF31" s="378"/>
      <c r="IG31" s="378"/>
      <c r="IH31" s="378"/>
      <c r="II31" s="378"/>
      <c r="IJ31" s="378"/>
      <c r="IK31" s="378"/>
      <c r="IL31" s="378"/>
      <c r="IM31" s="378"/>
      <c r="IN31" s="378"/>
      <c r="IO31" s="378"/>
      <c r="IP31" s="378"/>
      <c r="IQ31" s="378"/>
      <c r="IR31" s="378"/>
      <c r="IS31" s="378"/>
      <c r="IT31" s="378"/>
      <c r="IU31" s="378"/>
      <c r="IV31" s="378"/>
      <c r="IW31" s="378"/>
      <c r="IX31" s="378"/>
      <c r="IY31" s="378"/>
      <c r="IZ31" s="378"/>
      <c r="JA31" s="378"/>
      <c r="JB31" s="378"/>
      <c r="JC31" s="378"/>
      <c r="JD31" s="378"/>
      <c r="JE31" s="378"/>
      <c r="JF31" s="378"/>
      <c r="JG31" s="378"/>
      <c r="JH31" s="378"/>
    </row>
    <row r="32" spans="1:268" s="128" customFormat="1" ht="12" customHeight="1" thickBot="1" x14ac:dyDescent="0.45">
      <c r="A32" s="153" t="s">
        <v>274</v>
      </c>
      <c r="B32" s="326" t="s">
        <v>443</v>
      </c>
      <c r="C32" s="167">
        <v>1</v>
      </c>
      <c r="D32" s="167">
        <v>2</v>
      </c>
      <c r="E32" s="167"/>
      <c r="F32" s="132"/>
      <c r="G32" s="172">
        <v>10</v>
      </c>
      <c r="H32" s="168">
        <f t="shared" ref="H32:H48" si="10">G32*30</f>
        <v>300</v>
      </c>
      <c r="I32" s="488">
        <v>160</v>
      </c>
      <c r="J32" s="488">
        <v>48</v>
      </c>
      <c r="K32" s="488">
        <v>48</v>
      </c>
      <c r="L32" s="488"/>
      <c r="M32" s="489">
        <v>84</v>
      </c>
      <c r="N32" s="490">
        <f t="shared" ref="N32:N48" si="11">(H32-I32)/H32</f>
        <v>0.46666666666666667</v>
      </c>
      <c r="O32" s="172">
        <v>5</v>
      </c>
      <c r="P32" s="173">
        <v>3</v>
      </c>
      <c r="Q32" s="172"/>
      <c r="R32" s="170"/>
      <c r="S32" s="172"/>
      <c r="T32" s="173"/>
      <c r="U32" s="172"/>
      <c r="V32" s="173"/>
      <c r="W32" s="327"/>
      <c r="X32" s="328"/>
      <c r="Y32" s="328"/>
      <c r="Z32" s="328"/>
      <c r="AA32" s="328"/>
      <c r="AB32" s="328"/>
      <c r="AC32" s="328"/>
      <c r="AD32" s="329">
        <f t="shared" si="1"/>
        <v>128</v>
      </c>
      <c r="AE32" s="328"/>
      <c r="AF32" s="328"/>
      <c r="AG32" s="328"/>
      <c r="AH32" s="328"/>
      <c r="AI32" s="330"/>
      <c r="AJ32" s="331"/>
      <c r="AK32" s="331"/>
      <c r="AL32" s="331"/>
      <c r="AM32" s="331"/>
      <c r="AN32" s="330"/>
      <c r="AO32" s="330"/>
      <c r="AP32" s="330"/>
      <c r="AQ32" s="330"/>
      <c r="AR32" s="330"/>
      <c r="AS32" s="330"/>
      <c r="AT32" s="329"/>
      <c r="AU32" s="329"/>
      <c r="AV32" s="329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  <c r="IW32" s="332"/>
      <c r="IX32" s="332"/>
      <c r="IY32" s="332"/>
      <c r="IZ32" s="332"/>
      <c r="JA32" s="332"/>
      <c r="JB32" s="332"/>
      <c r="JC32" s="332"/>
      <c r="JD32" s="332"/>
      <c r="JE32" s="332"/>
      <c r="JF32" s="332"/>
      <c r="JG32" s="332"/>
      <c r="JH32" s="333"/>
    </row>
    <row r="33" spans="1:268" s="128" customFormat="1" ht="12.75" customHeight="1" thickBot="1" x14ac:dyDescent="0.35">
      <c r="A33" s="153" t="s">
        <v>275</v>
      </c>
      <c r="B33" s="334" t="s">
        <v>444</v>
      </c>
      <c r="C33" s="131">
        <v>3</v>
      </c>
      <c r="D33" s="131"/>
      <c r="E33" s="131"/>
      <c r="F33" s="126"/>
      <c r="G33" s="178">
        <v>5</v>
      </c>
      <c r="H33" s="168">
        <f t="shared" si="10"/>
        <v>150</v>
      </c>
      <c r="I33" s="488">
        <v>80</v>
      </c>
      <c r="J33" s="491">
        <v>48</v>
      </c>
      <c r="K33" s="491">
        <v>48</v>
      </c>
      <c r="L33" s="492"/>
      <c r="M33" s="493">
        <v>54</v>
      </c>
      <c r="N33" s="494">
        <f t="shared" si="11"/>
        <v>0.46666666666666667</v>
      </c>
      <c r="O33" s="178"/>
      <c r="P33" s="179"/>
      <c r="Q33" s="178">
        <v>5</v>
      </c>
      <c r="R33" s="176"/>
      <c r="S33" s="178"/>
      <c r="T33" s="179"/>
      <c r="U33" s="178"/>
      <c r="V33" s="179"/>
      <c r="W33" s="335"/>
      <c r="X33" s="329"/>
      <c r="Y33" s="329"/>
      <c r="Z33" s="329"/>
      <c r="AA33" s="329"/>
      <c r="AB33" s="329"/>
      <c r="AC33" s="329"/>
      <c r="AD33" s="329">
        <f t="shared" si="1"/>
        <v>80</v>
      </c>
      <c r="AE33" s="329"/>
      <c r="AF33" s="329"/>
      <c r="AG33" s="329"/>
      <c r="AH33" s="329"/>
      <c r="AI33" s="329"/>
      <c r="AJ33" s="329"/>
      <c r="AK33" s="329"/>
      <c r="AL33" s="329"/>
      <c r="AM33" s="329"/>
      <c r="AN33" s="329"/>
      <c r="AO33" s="329"/>
      <c r="AP33" s="329"/>
      <c r="AQ33" s="329"/>
      <c r="AR33" s="329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  <c r="IW33" s="332"/>
      <c r="IX33" s="332"/>
      <c r="IY33" s="332"/>
      <c r="IZ33" s="332"/>
      <c r="JA33" s="332"/>
      <c r="JB33" s="332"/>
      <c r="JC33" s="332"/>
      <c r="JD33" s="332"/>
      <c r="JE33" s="332"/>
      <c r="JF33" s="332"/>
      <c r="JG33" s="332"/>
      <c r="JH33" s="333"/>
    </row>
    <row r="34" spans="1:268" s="128" customFormat="1" ht="12.75" customHeight="1" thickBot="1" x14ac:dyDescent="0.35">
      <c r="A34" s="153" t="s">
        <v>276</v>
      </c>
      <c r="B34" s="334" t="s">
        <v>447</v>
      </c>
      <c r="C34" s="131">
        <v>4</v>
      </c>
      <c r="D34" s="131"/>
      <c r="E34" s="131"/>
      <c r="F34" s="126"/>
      <c r="G34" s="178">
        <v>4</v>
      </c>
      <c r="H34" s="168">
        <f t="shared" si="10"/>
        <v>120</v>
      </c>
      <c r="I34" s="488">
        <v>64</v>
      </c>
      <c r="J34" s="491">
        <v>32</v>
      </c>
      <c r="K34" s="491">
        <v>32</v>
      </c>
      <c r="L34" s="492"/>
      <c r="M34" s="493">
        <f t="shared" ref="M34:M48" si="12">H34-I34</f>
        <v>56</v>
      </c>
      <c r="N34" s="494">
        <f t="shared" si="11"/>
        <v>0.46666666666666667</v>
      </c>
      <c r="O34" s="178"/>
      <c r="P34" s="179"/>
      <c r="Q34" s="178"/>
      <c r="R34" s="176">
        <v>4</v>
      </c>
      <c r="S34" s="178"/>
      <c r="T34" s="179"/>
      <c r="U34" s="178"/>
      <c r="V34" s="179"/>
      <c r="W34" s="335"/>
      <c r="X34" s="329"/>
      <c r="Y34" s="329"/>
      <c r="Z34" s="329"/>
      <c r="AA34" s="329"/>
      <c r="AB34" s="329"/>
      <c r="AC34" s="329"/>
      <c r="AD34" s="329">
        <f t="shared" si="1"/>
        <v>64</v>
      </c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  <c r="IW34" s="332"/>
      <c r="IX34" s="332"/>
      <c r="IY34" s="332"/>
      <c r="IZ34" s="332"/>
      <c r="JA34" s="332"/>
      <c r="JB34" s="332"/>
      <c r="JC34" s="332"/>
      <c r="JD34" s="332"/>
      <c r="JE34" s="332"/>
      <c r="JF34" s="332"/>
      <c r="JG34" s="332"/>
      <c r="JH34" s="333"/>
    </row>
    <row r="35" spans="1:268" s="128" customFormat="1" ht="12" customHeight="1" thickBot="1" x14ac:dyDescent="0.45">
      <c r="A35" s="153" t="s">
        <v>277</v>
      </c>
      <c r="B35" s="334" t="s">
        <v>450</v>
      </c>
      <c r="C35" s="131">
        <v>5.6</v>
      </c>
      <c r="D35" s="131"/>
      <c r="E35" s="131"/>
      <c r="F35" s="126"/>
      <c r="G35" s="178">
        <v>7</v>
      </c>
      <c r="H35" s="168">
        <f t="shared" si="10"/>
        <v>210</v>
      </c>
      <c r="I35" s="488">
        <v>96</v>
      </c>
      <c r="J35" s="491">
        <v>32</v>
      </c>
      <c r="K35" s="491">
        <v>32</v>
      </c>
      <c r="L35" s="492"/>
      <c r="M35" s="493">
        <f t="shared" si="12"/>
        <v>114</v>
      </c>
      <c r="N35" s="494">
        <f t="shared" si="11"/>
        <v>0.54285714285714282</v>
      </c>
      <c r="O35" s="178"/>
      <c r="P35" s="179"/>
      <c r="Q35" s="178"/>
      <c r="R35" s="176"/>
      <c r="S35" s="178">
        <v>3</v>
      </c>
      <c r="T35" s="179">
        <v>4</v>
      </c>
      <c r="U35" s="178"/>
      <c r="V35" s="179"/>
      <c r="W35" s="327"/>
      <c r="X35" s="328"/>
      <c r="Y35" s="328"/>
      <c r="Z35" s="328"/>
      <c r="AA35" s="328"/>
      <c r="AB35" s="328"/>
      <c r="AC35" s="328"/>
      <c r="AD35" s="329">
        <f t="shared" si="1"/>
        <v>112</v>
      </c>
      <c r="AE35" s="328"/>
      <c r="AF35" s="328"/>
      <c r="AG35" s="328"/>
      <c r="AH35" s="328"/>
      <c r="AI35" s="330"/>
      <c r="AJ35" s="331"/>
      <c r="AK35" s="331"/>
      <c r="AL35" s="331"/>
      <c r="AM35" s="331"/>
      <c r="AN35" s="330"/>
      <c r="AO35" s="330"/>
      <c r="AP35" s="330"/>
      <c r="AQ35" s="330"/>
      <c r="AR35" s="330"/>
      <c r="AS35" s="330"/>
      <c r="AT35" s="329"/>
      <c r="AU35" s="329"/>
      <c r="AV35" s="329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  <c r="IW35" s="332"/>
      <c r="IX35" s="332"/>
      <c r="IY35" s="332"/>
      <c r="IZ35" s="332"/>
      <c r="JA35" s="332"/>
      <c r="JB35" s="332"/>
      <c r="JC35" s="332"/>
      <c r="JD35" s="332"/>
      <c r="JE35" s="332"/>
      <c r="JF35" s="332"/>
      <c r="JG35" s="332"/>
      <c r="JH35" s="333"/>
    </row>
    <row r="36" spans="1:268" s="128" customFormat="1" ht="12.75" customHeight="1" thickBot="1" x14ac:dyDescent="0.45">
      <c r="A36" s="153" t="s">
        <v>278</v>
      </c>
      <c r="B36" s="334" t="s">
        <v>461</v>
      </c>
      <c r="C36" s="131">
        <v>7</v>
      </c>
      <c r="D36" s="131"/>
      <c r="E36" s="336"/>
      <c r="F36" s="126"/>
      <c r="G36" s="178">
        <v>4</v>
      </c>
      <c r="H36" s="168">
        <f t="shared" si="10"/>
        <v>120</v>
      </c>
      <c r="I36" s="488">
        <f t="shared" ref="I36:I40" si="13">SUM(J36:L36)</f>
        <v>64</v>
      </c>
      <c r="J36" s="491">
        <v>32</v>
      </c>
      <c r="K36" s="491">
        <v>32</v>
      </c>
      <c r="L36" s="492"/>
      <c r="M36" s="493">
        <f t="shared" si="12"/>
        <v>56</v>
      </c>
      <c r="N36" s="494">
        <f t="shared" si="11"/>
        <v>0.46666666666666667</v>
      </c>
      <c r="O36" s="178"/>
      <c r="P36" s="179"/>
      <c r="Q36" s="178"/>
      <c r="R36" s="176"/>
      <c r="S36" s="178"/>
      <c r="T36" s="179"/>
      <c r="U36" s="178">
        <v>4</v>
      </c>
      <c r="V36" s="179"/>
      <c r="W36" s="327"/>
      <c r="X36" s="328"/>
      <c r="Y36" s="328"/>
      <c r="Z36" s="328"/>
      <c r="AA36" s="328"/>
      <c r="AB36" s="328"/>
      <c r="AC36" s="328"/>
      <c r="AD36" s="329">
        <f t="shared" si="1"/>
        <v>64</v>
      </c>
      <c r="AE36" s="328"/>
      <c r="AF36" s="328"/>
      <c r="AG36" s="328"/>
      <c r="AH36" s="328"/>
      <c r="AI36" s="330"/>
      <c r="AJ36" s="331"/>
      <c r="AK36" s="331"/>
      <c r="AL36" s="331"/>
      <c r="AM36" s="331"/>
      <c r="AN36" s="330"/>
      <c r="AO36" s="330"/>
      <c r="AP36" s="330"/>
      <c r="AQ36" s="330"/>
      <c r="AR36" s="330"/>
      <c r="AS36" s="330"/>
      <c r="AT36" s="329"/>
      <c r="AU36" s="329"/>
      <c r="AV36" s="329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  <c r="IW36" s="332"/>
      <c r="IX36" s="332"/>
      <c r="IY36" s="332"/>
      <c r="IZ36" s="332"/>
      <c r="JA36" s="332"/>
      <c r="JB36" s="332"/>
      <c r="JC36" s="332"/>
      <c r="JD36" s="332"/>
      <c r="JE36" s="332"/>
      <c r="JF36" s="332"/>
      <c r="JG36" s="332"/>
      <c r="JH36" s="333"/>
    </row>
    <row r="37" spans="1:268" s="128" customFormat="1" ht="12.75" customHeight="1" thickBot="1" x14ac:dyDescent="0.45">
      <c r="A37" s="153" t="s">
        <v>279</v>
      </c>
      <c r="B37" s="334" t="s">
        <v>452</v>
      </c>
      <c r="C37" s="131"/>
      <c r="D37" s="131">
        <v>7.8</v>
      </c>
      <c r="E37" s="131"/>
      <c r="F37" s="126"/>
      <c r="G37" s="178">
        <v>8</v>
      </c>
      <c r="H37" s="168">
        <f t="shared" si="10"/>
        <v>240</v>
      </c>
      <c r="I37" s="488">
        <v>128</v>
      </c>
      <c r="J37" s="491"/>
      <c r="K37" s="491">
        <v>128</v>
      </c>
      <c r="L37" s="492"/>
      <c r="M37" s="493">
        <f t="shared" si="12"/>
        <v>112</v>
      </c>
      <c r="N37" s="494">
        <f t="shared" si="11"/>
        <v>0.46666666666666667</v>
      </c>
      <c r="O37" s="178"/>
      <c r="P37" s="179"/>
      <c r="Q37" s="178"/>
      <c r="R37" s="176"/>
      <c r="S37" s="178"/>
      <c r="T37" s="179"/>
      <c r="U37" s="178">
        <v>3</v>
      </c>
      <c r="V37" s="179">
        <v>5</v>
      </c>
      <c r="W37" s="327"/>
      <c r="X37" s="328"/>
      <c r="Y37" s="328"/>
      <c r="Z37" s="328"/>
      <c r="AA37" s="328"/>
      <c r="AB37" s="328"/>
      <c r="AC37" s="328"/>
      <c r="AD37" s="329">
        <f t="shared" si="1"/>
        <v>108</v>
      </c>
      <c r="AE37" s="328"/>
      <c r="AF37" s="328"/>
      <c r="AG37" s="328"/>
      <c r="AH37" s="328"/>
      <c r="AI37" s="330"/>
      <c r="AJ37" s="331"/>
      <c r="AK37" s="331"/>
      <c r="AL37" s="331"/>
      <c r="AM37" s="331"/>
      <c r="AN37" s="330"/>
      <c r="AO37" s="330"/>
      <c r="AP37" s="330"/>
      <c r="AQ37" s="330"/>
      <c r="AR37" s="330"/>
      <c r="AS37" s="330"/>
      <c r="AT37" s="329"/>
      <c r="AU37" s="329"/>
      <c r="AV37" s="329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32"/>
      <c r="CI37" s="332"/>
      <c r="CJ37" s="332"/>
      <c r="CK37" s="332"/>
      <c r="CL37" s="332"/>
      <c r="CM37" s="332"/>
      <c r="CN37" s="332"/>
      <c r="CO37" s="332"/>
      <c r="CP37" s="332"/>
      <c r="CQ37" s="332"/>
      <c r="CR37" s="332"/>
      <c r="CS37" s="332"/>
      <c r="CT37" s="332"/>
      <c r="CU37" s="332"/>
      <c r="CV37" s="332"/>
      <c r="CW37" s="332"/>
      <c r="CX37" s="332"/>
      <c r="CY37" s="332"/>
      <c r="CZ37" s="332"/>
      <c r="DA37" s="332"/>
      <c r="DB37" s="332"/>
      <c r="DC37" s="332"/>
      <c r="DD37" s="332"/>
      <c r="DE37" s="332"/>
      <c r="DF37" s="332"/>
      <c r="DG37" s="332"/>
      <c r="DH37" s="332"/>
      <c r="DI37" s="332"/>
      <c r="DJ37" s="332"/>
      <c r="DK37" s="332"/>
      <c r="DL37" s="332"/>
      <c r="DM37" s="332"/>
      <c r="DN37" s="332"/>
      <c r="DO37" s="332"/>
      <c r="DP37" s="332"/>
      <c r="DQ37" s="332"/>
      <c r="DR37" s="332"/>
      <c r="DS37" s="332"/>
      <c r="DT37" s="332"/>
      <c r="DU37" s="332"/>
      <c r="DV37" s="332"/>
      <c r="DW37" s="332"/>
      <c r="DX37" s="332"/>
      <c r="DY37" s="332"/>
      <c r="DZ37" s="332"/>
      <c r="EA37" s="332"/>
      <c r="EB37" s="332"/>
      <c r="EC37" s="332"/>
      <c r="ED37" s="332"/>
      <c r="EE37" s="332"/>
      <c r="EF37" s="332"/>
      <c r="EG37" s="332"/>
      <c r="EH37" s="332"/>
      <c r="EI37" s="332"/>
      <c r="EJ37" s="332"/>
      <c r="EK37" s="332"/>
      <c r="EL37" s="332"/>
      <c r="EM37" s="332"/>
      <c r="EN37" s="332"/>
      <c r="EO37" s="332"/>
      <c r="EP37" s="332"/>
      <c r="EQ37" s="332"/>
      <c r="ER37" s="332"/>
      <c r="ES37" s="332"/>
      <c r="ET37" s="332"/>
      <c r="EU37" s="332"/>
      <c r="EV37" s="332"/>
      <c r="EW37" s="332"/>
      <c r="EX37" s="332"/>
      <c r="EY37" s="332"/>
      <c r="EZ37" s="332"/>
      <c r="FA37" s="332"/>
      <c r="FB37" s="332"/>
      <c r="FC37" s="332"/>
      <c r="FD37" s="332"/>
      <c r="FE37" s="332"/>
      <c r="FF37" s="332"/>
      <c r="FG37" s="332"/>
      <c r="FH37" s="332"/>
      <c r="FI37" s="332"/>
      <c r="FJ37" s="332"/>
      <c r="FK37" s="332"/>
      <c r="FL37" s="332"/>
      <c r="FM37" s="332"/>
      <c r="FN37" s="332"/>
      <c r="FO37" s="332"/>
      <c r="FP37" s="332"/>
      <c r="FQ37" s="332"/>
      <c r="FR37" s="332"/>
      <c r="FS37" s="332"/>
      <c r="FT37" s="332"/>
      <c r="FU37" s="332"/>
      <c r="FV37" s="332"/>
      <c r="FW37" s="332"/>
      <c r="FX37" s="332"/>
      <c r="FY37" s="332"/>
      <c r="FZ37" s="332"/>
      <c r="GA37" s="332"/>
      <c r="GB37" s="332"/>
      <c r="GC37" s="332"/>
      <c r="GD37" s="332"/>
      <c r="GE37" s="332"/>
      <c r="GF37" s="332"/>
      <c r="GG37" s="332"/>
      <c r="GH37" s="332"/>
      <c r="GI37" s="332"/>
      <c r="GJ37" s="332"/>
      <c r="GK37" s="332"/>
      <c r="GL37" s="332"/>
      <c r="GM37" s="332"/>
      <c r="GN37" s="332"/>
      <c r="GO37" s="332"/>
      <c r="GP37" s="332"/>
      <c r="GQ37" s="332"/>
      <c r="GR37" s="332"/>
      <c r="GS37" s="332"/>
      <c r="GT37" s="332"/>
      <c r="GU37" s="332"/>
      <c r="GV37" s="332"/>
      <c r="GW37" s="332"/>
      <c r="GX37" s="332"/>
      <c r="GY37" s="332"/>
      <c r="GZ37" s="332"/>
      <c r="HA37" s="332"/>
      <c r="HB37" s="332"/>
      <c r="HC37" s="332"/>
      <c r="HD37" s="332"/>
      <c r="HE37" s="332"/>
      <c r="HF37" s="332"/>
      <c r="HG37" s="332"/>
      <c r="HH37" s="332"/>
      <c r="HI37" s="332"/>
      <c r="HJ37" s="332"/>
      <c r="HK37" s="332"/>
      <c r="HL37" s="332"/>
      <c r="HM37" s="332"/>
      <c r="HN37" s="332"/>
      <c r="HO37" s="332"/>
      <c r="HP37" s="332"/>
      <c r="HQ37" s="332"/>
      <c r="HR37" s="332"/>
      <c r="HS37" s="332"/>
      <c r="HT37" s="332"/>
      <c r="HU37" s="332"/>
      <c r="HV37" s="332"/>
      <c r="HW37" s="332"/>
      <c r="HX37" s="332"/>
      <c r="HY37" s="332"/>
      <c r="HZ37" s="332"/>
      <c r="IA37" s="332"/>
      <c r="IB37" s="332"/>
      <c r="IC37" s="332"/>
      <c r="ID37" s="332"/>
      <c r="IE37" s="332"/>
      <c r="IF37" s="332"/>
      <c r="IG37" s="332"/>
      <c r="IH37" s="332"/>
      <c r="II37" s="332"/>
      <c r="IJ37" s="332"/>
      <c r="IK37" s="332"/>
      <c r="IL37" s="332"/>
      <c r="IM37" s="332"/>
      <c r="IN37" s="332"/>
      <c r="IO37" s="332"/>
      <c r="IP37" s="332"/>
      <c r="IQ37" s="332"/>
      <c r="IR37" s="332"/>
      <c r="IS37" s="332"/>
      <c r="IT37" s="332"/>
      <c r="IU37" s="332"/>
      <c r="IV37" s="332"/>
      <c r="IW37" s="332"/>
      <c r="IX37" s="332"/>
      <c r="IY37" s="332"/>
      <c r="IZ37" s="332"/>
      <c r="JA37" s="332"/>
      <c r="JB37" s="332"/>
      <c r="JC37" s="332"/>
      <c r="JD37" s="332"/>
      <c r="JE37" s="332"/>
      <c r="JF37" s="332"/>
      <c r="JG37" s="332"/>
      <c r="JH37" s="333"/>
    </row>
    <row r="38" spans="1:268" s="128" customFormat="1" ht="12.75" customHeight="1" thickBot="1" x14ac:dyDescent="0.45">
      <c r="A38" s="153" t="s">
        <v>280</v>
      </c>
      <c r="B38" s="334" t="s">
        <v>453</v>
      </c>
      <c r="C38" s="131">
        <v>6.7</v>
      </c>
      <c r="D38" s="131">
        <v>5</v>
      </c>
      <c r="E38" s="131"/>
      <c r="F38" s="126"/>
      <c r="G38" s="178">
        <v>9</v>
      </c>
      <c r="H38" s="168">
        <f t="shared" si="10"/>
        <v>270</v>
      </c>
      <c r="I38" s="488">
        <v>144</v>
      </c>
      <c r="J38" s="491">
        <v>48</v>
      </c>
      <c r="K38" s="491">
        <v>48</v>
      </c>
      <c r="L38" s="492"/>
      <c r="M38" s="493">
        <f t="shared" si="12"/>
        <v>126</v>
      </c>
      <c r="N38" s="494">
        <f t="shared" si="11"/>
        <v>0.46666666666666667</v>
      </c>
      <c r="O38" s="178"/>
      <c r="P38" s="179"/>
      <c r="Q38" s="178"/>
      <c r="R38" s="176"/>
      <c r="S38" s="178">
        <v>3</v>
      </c>
      <c r="T38" s="179">
        <v>3</v>
      </c>
      <c r="U38" s="178">
        <v>3</v>
      </c>
      <c r="V38" s="179"/>
      <c r="W38" s="327"/>
      <c r="X38" s="328"/>
      <c r="Y38" s="328"/>
      <c r="Z38" s="328"/>
      <c r="AA38" s="328"/>
      <c r="AB38" s="328"/>
      <c r="AC38" s="328"/>
      <c r="AD38" s="329">
        <f t="shared" si="1"/>
        <v>144</v>
      </c>
      <c r="AE38" s="328"/>
      <c r="AF38" s="328"/>
      <c r="AG38" s="328"/>
      <c r="AH38" s="328"/>
      <c r="AI38" s="330"/>
      <c r="AJ38" s="331"/>
      <c r="AK38" s="331"/>
      <c r="AL38" s="331"/>
      <c r="AM38" s="331"/>
      <c r="AN38" s="330"/>
      <c r="AO38" s="330"/>
      <c r="AP38" s="330"/>
      <c r="AQ38" s="330"/>
      <c r="AR38" s="330"/>
      <c r="AS38" s="330"/>
      <c r="AT38" s="329"/>
      <c r="AU38" s="329"/>
      <c r="AV38" s="329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32"/>
      <c r="CI38" s="332"/>
      <c r="CJ38" s="332"/>
      <c r="CK38" s="332"/>
      <c r="CL38" s="332"/>
      <c r="CM38" s="332"/>
      <c r="CN38" s="332"/>
      <c r="CO38" s="332"/>
      <c r="CP38" s="332"/>
      <c r="CQ38" s="332"/>
      <c r="CR38" s="332"/>
      <c r="CS38" s="332"/>
      <c r="CT38" s="332"/>
      <c r="CU38" s="332"/>
      <c r="CV38" s="332"/>
      <c r="CW38" s="332"/>
      <c r="CX38" s="332"/>
      <c r="CY38" s="332"/>
      <c r="CZ38" s="332"/>
      <c r="DA38" s="332"/>
      <c r="DB38" s="332"/>
      <c r="DC38" s="332"/>
      <c r="DD38" s="332"/>
      <c r="DE38" s="332"/>
      <c r="DF38" s="332"/>
      <c r="DG38" s="332"/>
      <c r="DH38" s="332"/>
      <c r="DI38" s="332"/>
      <c r="DJ38" s="332"/>
      <c r="DK38" s="332"/>
      <c r="DL38" s="332"/>
      <c r="DM38" s="332"/>
      <c r="DN38" s="332"/>
      <c r="DO38" s="332"/>
      <c r="DP38" s="332"/>
      <c r="DQ38" s="332"/>
      <c r="DR38" s="332"/>
      <c r="DS38" s="332"/>
      <c r="DT38" s="332"/>
      <c r="DU38" s="332"/>
      <c r="DV38" s="332"/>
      <c r="DW38" s="332"/>
      <c r="DX38" s="332"/>
      <c r="DY38" s="332"/>
      <c r="DZ38" s="332"/>
      <c r="EA38" s="332"/>
      <c r="EB38" s="332"/>
      <c r="EC38" s="332"/>
      <c r="ED38" s="332"/>
      <c r="EE38" s="332"/>
      <c r="EF38" s="332"/>
      <c r="EG38" s="332"/>
      <c r="EH38" s="332"/>
      <c r="EI38" s="332"/>
      <c r="EJ38" s="332"/>
      <c r="EK38" s="332"/>
      <c r="EL38" s="332"/>
      <c r="EM38" s="332"/>
      <c r="EN38" s="332"/>
      <c r="EO38" s="332"/>
      <c r="EP38" s="332"/>
      <c r="EQ38" s="332"/>
      <c r="ER38" s="332"/>
      <c r="ES38" s="332"/>
      <c r="ET38" s="332"/>
      <c r="EU38" s="332"/>
      <c r="EV38" s="332"/>
      <c r="EW38" s="332"/>
      <c r="EX38" s="332"/>
      <c r="EY38" s="332"/>
      <c r="EZ38" s="332"/>
      <c r="FA38" s="332"/>
      <c r="FB38" s="332"/>
      <c r="FC38" s="332"/>
      <c r="FD38" s="332"/>
      <c r="FE38" s="332"/>
      <c r="FF38" s="332"/>
      <c r="FG38" s="332"/>
      <c r="FH38" s="332"/>
      <c r="FI38" s="332"/>
      <c r="FJ38" s="332"/>
      <c r="FK38" s="332"/>
      <c r="FL38" s="332"/>
      <c r="FM38" s="332"/>
      <c r="FN38" s="332"/>
      <c r="FO38" s="332"/>
      <c r="FP38" s="332"/>
      <c r="FQ38" s="332"/>
      <c r="FR38" s="332"/>
      <c r="FS38" s="332"/>
      <c r="FT38" s="332"/>
      <c r="FU38" s="332"/>
      <c r="FV38" s="332"/>
      <c r="FW38" s="332"/>
      <c r="FX38" s="332"/>
      <c r="FY38" s="332"/>
      <c r="FZ38" s="332"/>
      <c r="GA38" s="332"/>
      <c r="GB38" s="332"/>
      <c r="GC38" s="332"/>
      <c r="GD38" s="332"/>
      <c r="GE38" s="332"/>
      <c r="GF38" s="332"/>
      <c r="GG38" s="332"/>
      <c r="GH38" s="332"/>
      <c r="GI38" s="332"/>
      <c r="GJ38" s="332"/>
      <c r="GK38" s="332"/>
      <c r="GL38" s="332"/>
      <c r="GM38" s="332"/>
      <c r="GN38" s="332"/>
      <c r="GO38" s="332"/>
      <c r="GP38" s="332"/>
      <c r="GQ38" s="332"/>
      <c r="GR38" s="332"/>
      <c r="GS38" s="332"/>
      <c r="GT38" s="332"/>
      <c r="GU38" s="332"/>
      <c r="GV38" s="332"/>
      <c r="GW38" s="332"/>
      <c r="GX38" s="332"/>
      <c r="GY38" s="332"/>
      <c r="GZ38" s="332"/>
      <c r="HA38" s="332"/>
      <c r="HB38" s="332"/>
      <c r="HC38" s="332"/>
      <c r="HD38" s="332"/>
      <c r="HE38" s="332"/>
      <c r="HF38" s="332"/>
      <c r="HG38" s="332"/>
      <c r="HH38" s="332"/>
      <c r="HI38" s="332"/>
      <c r="HJ38" s="332"/>
      <c r="HK38" s="332"/>
      <c r="HL38" s="332"/>
      <c r="HM38" s="332"/>
      <c r="HN38" s="332"/>
      <c r="HO38" s="332"/>
      <c r="HP38" s="332"/>
      <c r="HQ38" s="332"/>
      <c r="HR38" s="332"/>
      <c r="HS38" s="332"/>
      <c r="HT38" s="332"/>
      <c r="HU38" s="332"/>
      <c r="HV38" s="332"/>
      <c r="HW38" s="332"/>
      <c r="HX38" s="332"/>
      <c r="HY38" s="332"/>
      <c r="HZ38" s="332"/>
      <c r="IA38" s="332"/>
      <c r="IB38" s="332"/>
      <c r="IC38" s="332"/>
      <c r="ID38" s="332"/>
      <c r="IE38" s="332"/>
      <c r="IF38" s="332"/>
      <c r="IG38" s="332"/>
      <c r="IH38" s="332"/>
      <c r="II38" s="332"/>
      <c r="IJ38" s="332"/>
      <c r="IK38" s="332"/>
      <c r="IL38" s="332"/>
      <c r="IM38" s="332"/>
      <c r="IN38" s="332"/>
      <c r="IO38" s="332"/>
      <c r="IP38" s="332"/>
      <c r="IQ38" s="332"/>
      <c r="IR38" s="332"/>
      <c r="IS38" s="332"/>
      <c r="IT38" s="332"/>
      <c r="IU38" s="332"/>
      <c r="IV38" s="332"/>
      <c r="IW38" s="332"/>
      <c r="IX38" s="332"/>
      <c r="IY38" s="332"/>
      <c r="IZ38" s="332"/>
      <c r="JA38" s="332"/>
      <c r="JB38" s="332"/>
      <c r="JC38" s="332"/>
      <c r="JD38" s="332"/>
      <c r="JE38" s="332"/>
      <c r="JF38" s="332"/>
      <c r="JG38" s="332"/>
      <c r="JH38" s="333"/>
    </row>
    <row r="39" spans="1:268" s="128" customFormat="1" ht="12.75" customHeight="1" thickBot="1" x14ac:dyDescent="0.35">
      <c r="A39" s="153" t="s">
        <v>281</v>
      </c>
      <c r="B39" s="334" t="s">
        <v>463</v>
      </c>
      <c r="C39" s="131">
        <v>6.7</v>
      </c>
      <c r="D39" s="131"/>
      <c r="E39" s="131"/>
      <c r="F39" s="126"/>
      <c r="G39" s="178">
        <v>6</v>
      </c>
      <c r="H39" s="168">
        <f t="shared" si="10"/>
        <v>180</v>
      </c>
      <c r="I39" s="488">
        <v>96</v>
      </c>
      <c r="J39" s="491">
        <v>24</v>
      </c>
      <c r="K39" s="491">
        <v>24</v>
      </c>
      <c r="L39" s="492"/>
      <c r="M39" s="493">
        <f t="shared" si="12"/>
        <v>84</v>
      </c>
      <c r="N39" s="494">
        <f t="shared" si="11"/>
        <v>0.46666666666666667</v>
      </c>
      <c r="O39" s="178"/>
      <c r="P39" s="179"/>
      <c r="Q39" s="178"/>
      <c r="R39" s="176"/>
      <c r="S39" s="178"/>
      <c r="T39" s="179">
        <v>3</v>
      </c>
      <c r="U39" s="178">
        <v>3</v>
      </c>
      <c r="V39" s="179"/>
      <c r="W39" s="335"/>
      <c r="X39" s="329"/>
      <c r="Y39" s="329"/>
      <c r="Z39" s="329"/>
      <c r="AA39" s="329"/>
      <c r="AB39" s="329"/>
      <c r="AC39" s="329"/>
      <c r="AD39" s="329">
        <f t="shared" si="1"/>
        <v>96</v>
      </c>
      <c r="AE39" s="329"/>
      <c r="AF39" s="329"/>
      <c r="AG39" s="329"/>
      <c r="AH39" s="329"/>
      <c r="AI39" s="329"/>
      <c r="AJ39" s="329"/>
      <c r="AK39" s="329"/>
      <c r="AL39" s="329"/>
      <c r="AM39" s="329"/>
      <c r="AN39" s="329"/>
      <c r="AO39" s="329"/>
      <c r="AP39" s="329"/>
      <c r="AQ39" s="329"/>
      <c r="AR39" s="329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32"/>
      <c r="CI39" s="332"/>
      <c r="CJ39" s="332"/>
      <c r="CK39" s="332"/>
      <c r="CL39" s="332"/>
      <c r="CM39" s="332"/>
      <c r="CN39" s="332"/>
      <c r="CO39" s="332"/>
      <c r="CP39" s="332"/>
      <c r="CQ39" s="332"/>
      <c r="CR39" s="332"/>
      <c r="CS39" s="332"/>
      <c r="CT39" s="332"/>
      <c r="CU39" s="332"/>
      <c r="CV39" s="332"/>
      <c r="CW39" s="332"/>
      <c r="CX39" s="332"/>
      <c r="CY39" s="332"/>
      <c r="CZ39" s="332"/>
      <c r="DA39" s="332"/>
      <c r="DB39" s="332"/>
      <c r="DC39" s="332"/>
      <c r="DD39" s="332"/>
      <c r="DE39" s="332"/>
      <c r="DF39" s="332"/>
      <c r="DG39" s="332"/>
      <c r="DH39" s="332"/>
      <c r="DI39" s="332"/>
      <c r="DJ39" s="332"/>
      <c r="DK39" s="332"/>
      <c r="DL39" s="332"/>
      <c r="DM39" s="332"/>
      <c r="DN39" s="332"/>
      <c r="DO39" s="332"/>
      <c r="DP39" s="332"/>
      <c r="DQ39" s="332"/>
      <c r="DR39" s="332"/>
      <c r="DS39" s="332"/>
      <c r="DT39" s="332"/>
      <c r="DU39" s="332"/>
      <c r="DV39" s="332"/>
      <c r="DW39" s="332"/>
      <c r="DX39" s="332"/>
      <c r="DY39" s="332"/>
      <c r="DZ39" s="332"/>
      <c r="EA39" s="332"/>
      <c r="EB39" s="332"/>
      <c r="EC39" s="332"/>
      <c r="ED39" s="332"/>
      <c r="EE39" s="332"/>
      <c r="EF39" s="332"/>
      <c r="EG39" s="332"/>
      <c r="EH39" s="332"/>
      <c r="EI39" s="332"/>
      <c r="EJ39" s="332"/>
      <c r="EK39" s="332"/>
      <c r="EL39" s="332"/>
      <c r="EM39" s="332"/>
      <c r="EN39" s="332"/>
      <c r="EO39" s="332"/>
      <c r="EP39" s="332"/>
      <c r="EQ39" s="332"/>
      <c r="ER39" s="332"/>
      <c r="ES39" s="332"/>
      <c r="ET39" s="332"/>
      <c r="EU39" s="332"/>
      <c r="EV39" s="332"/>
      <c r="EW39" s="332"/>
      <c r="EX39" s="332"/>
      <c r="EY39" s="332"/>
      <c r="EZ39" s="332"/>
      <c r="FA39" s="332"/>
      <c r="FB39" s="332"/>
      <c r="FC39" s="332"/>
      <c r="FD39" s="332"/>
      <c r="FE39" s="332"/>
      <c r="FF39" s="332"/>
      <c r="FG39" s="332"/>
      <c r="FH39" s="332"/>
      <c r="FI39" s="332"/>
      <c r="FJ39" s="332"/>
      <c r="FK39" s="332"/>
      <c r="FL39" s="332"/>
      <c r="FM39" s="332"/>
      <c r="FN39" s="332"/>
      <c r="FO39" s="332"/>
      <c r="FP39" s="332"/>
      <c r="FQ39" s="332"/>
      <c r="FR39" s="332"/>
      <c r="FS39" s="332"/>
      <c r="FT39" s="332"/>
      <c r="FU39" s="332"/>
      <c r="FV39" s="332"/>
      <c r="FW39" s="332"/>
      <c r="FX39" s="332"/>
      <c r="FY39" s="332"/>
      <c r="FZ39" s="332"/>
      <c r="GA39" s="332"/>
      <c r="GB39" s="332"/>
      <c r="GC39" s="332"/>
      <c r="GD39" s="332"/>
      <c r="GE39" s="332"/>
      <c r="GF39" s="332"/>
      <c r="GG39" s="332"/>
      <c r="GH39" s="332"/>
      <c r="GI39" s="332"/>
      <c r="GJ39" s="332"/>
      <c r="GK39" s="332"/>
      <c r="GL39" s="332"/>
      <c r="GM39" s="332"/>
      <c r="GN39" s="332"/>
      <c r="GO39" s="332"/>
      <c r="GP39" s="332"/>
      <c r="GQ39" s="332"/>
      <c r="GR39" s="332"/>
      <c r="GS39" s="332"/>
      <c r="GT39" s="332"/>
      <c r="GU39" s="332"/>
      <c r="GV39" s="332"/>
      <c r="GW39" s="332"/>
      <c r="GX39" s="332"/>
      <c r="GY39" s="332"/>
      <c r="GZ39" s="332"/>
      <c r="HA39" s="332"/>
      <c r="HB39" s="332"/>
      <c r="HC39" s="332"/>
      <c r="HD39" s="332"/>
      <c r="HE39" s="332"/>
      <c r="HF39" s="332"/>
      <c r="HG39" s="332"/>
      <c r="HH39" s="332"/>
      <c r="HI39" s="332"/>
      <c r="HJ39" s="332"/>
      <c r="HK39" s="332"/>
      <c r="HL39" s="332"/>
      <c r="HM39" s="332"/>
      <c r="HN39" s="332"/>
      <c r="HO39" s="332"/>
      <c r="HP39" s="332"/>
      <c r="HQ39" s="332"/>
      <c r="HR39" s="332"/>
      <c r="HS39" s="332"/>
      <c r="HT39" s="332"/>
      <c r="HU39" s="332"/>
      <c r="HV39" s="332"/>
      <c r="HW39" s="332"/>
      <c r="HX39" s="332"/>
      <c r="HY39" s="332"/>
      <c r="HZ39" s="332"/>
      <c r="IA39" s="332"/>
      <c r="IB39" s="332"/>
      <c r="IC39" s="332"/>
      <c r="ID39" s="332"/>
      <c r="IE39" s="332"/>
      <c r="IF39" s="332"/>
      <c r="IG39" s="332"/>
      <c r="IH39" s="332"/>
      <c r="II39" s="332"/>
      <c r="IJ39" s="332"/>
      <c r="IK39" s="332"/>
      <c r="IL39" s="332"/>
      <c r="IM39" s="332"/>
      <c r="IN39" s="332"/>
      <c r="IO39" s="332"/>
      <c r="IP39" s="332"/>
      <c r="IQ39" s="332"/>
      <c r="IR39" s="332"/>
      <c r="IS39" s="332"/>
      <c r="IT39" s="332"/>
      <c r="IU39" s="332"/>
      <c r="IV39" s="332"/>
      <c r="IW39" s="332"/>
      <c r="IX39" s="332"/>
      <c r="IY39" s="332"/>
      <c r="IZ39" s="332"/>
      <c r="JA39" s="332"/>
      <c r="JB39" s="332"/>
      <c r="JC39" s="332"/>
      <c r="JD39" s="332"/>
      <c r="JE39" s="332"/>
      <c r="JF39" s="332"/>
      <c r="JG39" s="332"/>
      <c r="JH39" s="333"/>
    </row>
    <row r="40" spans="1:268" s="128" customFormat="1" ht="15" customHeight="1" thickBot="1" x14ac:dyDescent="0.45">
      <c r="A40" s="131" t="s">
        <v>282</v>
      </c>
      <c r="B40" s="334" t="s">
        <v>476</v>
      </c>
      <c r="C40" s="131">
        <v>6</v>
      </c>
      <c r="D40" s="131">
        <v>7</v>
      </c>
      <c r="E40" s="131"/>
      <c r="F40" s="126"/>
      <c r="G40" s="178">
        <v>3</v>
      </c>
      <c r="H40" s="168">
        <f t="shared" si="10"/>
        <v>90</v>
      </c>
      <c r="I40" s="488">
        <f t="shared" si="13"/>
        <v>48</v>
      </c>
      <c r="J40" s="491">
        <v>24</v>
      </c>
      <c r="K40" s="491">
        <v>24</v>
      </c>
      <c r="L40" s="492"/>
      <c r="M40" s="493">
        <f t="shared" si="12"/>
        <v>42</v>
      </c>
      <c r="N40" s="494">
        <f t="shared" si="11"/>
        <v>0.46666666666666667</v>
      </c>
      <c r="O40" s="178"/>
      <c r="P40" s="179"/>
      <c r="Q40" s="178"/>
      <c r="R40" s="176"/>
      <c r="S40" s="178">
        <v>3</v>
      </c>
      <c r="T40" s="179"/>
      <c r="U40" s="178"/>
      <c r="V40" s="179"/>
      <c r="W40" s="327"/>
      <c r="X40" s="328"/>
      <c r="Y40" s="328"/>
      <c r="Z40" s="328"/>
      <c r="AA40" s="328"/>
      <c r="AB40" s="328"/>
      <c r="AC40" s="328"/>
      <c r="AD40" s="329">
        <f t="shared" si="1"/>
        <v>48</v>
      </c>
      <c r="AE40" s="328"/>
      <c r="AF40" s="328"/>
      <c r="AG40" s="328"/>
      <c r="AH40" s="328"/>
      <c r="AI40" s="330"/>
      <c r="AJ40" s="331"/>
      <c r="AK40" s="331"/>
      <c r="AL40" s="331"/>
      <c r="AM40" s="331"/>
      <c r="AN40" s="330"/>
      <c r="AO40" s="330"/>
      <c r="AP40" s="330"/>
      <c r="AQ40" s="330"/>
      <c r="AR40" s="330"/>
      <c r="AS40" s="330"/>
      <c r="AT40" s="329"/>
      <c r="AU40" s="329"/>
      <c r="AV40" s="329"/>
      <c r="AW40" s="332"/>
      <c r="AX40" s="332"/>
      <c r="AY40" s="332"/>
      <c r="AZ40" s="332"/>
      <c r="BA40" s="332"/>
      <c r="BB40" s="332"/>
      <c r="BC40" s="332"/>
      <c r="BD40" s="332"/>
      <c r="BE40" s="332"/>
      <c r="BF40" s="332"/>
      <c r="BG40" s="332"/>
      <c r="BH40" s="332"/>
      <c r="BI40" s="332"/>
      <c r="BJ40" s="332"/>
      <c r="BK40" s="332"/>
      <c r="BL40" s="332"/>
      <c r="BM40" s="332"/>
      <c r="BN40" s="332"/>
      <c r="BO40" s="332"/>
      <c r="BP40" s="332"/>
      <c r="BQ40" s="332"/>
      <c r="BR40" s="332"/>
      <c r="BS40" s="332"/>
      <c r="BT40" s="332"/>
      <c r="BU40" s="332"/>
      <c r="BV40" s="332"/>
      <c r="BW40" s="332"/>
      <c r="BX40" s="332"/>
      <c r="BY40" s="332"/>
      <c r="BZ40" s="332"/>
      <c r="CA40" s="332"/>
      <c r="CB40" s="332"/>
      <c r="CC40" s="332"/>
      <c r="CD40" s="332"/>
      <c r="CE40" s="332"/>
      <c r="CF40" s="332"/>
      <c r="CG40" s="332"/>
      <c r="CH40" s="332"/>
      <c r="CI40" s="332"/>
      <c r="CJ40" s="332"/>
      <c r="CK40" s="332"/>
      <c r="CL40" s="332"/>
      <c r="CM40" s="332"/>
      <c r="CN40" s="332"/>
      <c r="CO40" s="332"/>
      <c r="CP40" s="332"/>
      <c r="CQ40" s="332"/>
      <c r="CR40" s="332"/>
      <c r="CS40" s="332"/>
      <c r="CT40" s="332"/>
      <c r="CU40" s="332"/>
      <c r="CV40" s="332"/>
      <c r="CW40" s="332"/>
      <c r="CX40" s="332"/>
      <c r="CY40" s="332"/>
      <c r="CZ40" s="332"/>
      <c r="DA40" s="332"/>
      <c r="DB40" s="332"/>
      <c r="DC40" s="332"/>
      <c r="DD40" s="332"/>
      <c r="DE40" s="332"/>
      <c r="DF40" s="332"/>
      <c r="DG40" s="332"/>
      <c r="DH40" s="332"/>
      <c r="DI40" s="332"/>
      <c r="DJ40" s="332"/>
      <c r="DK40" s="332"/>
      <c r="DL40" s="332"/>
      <c r="DM40" s="332"/>
      <c r="DN40" s="332"/>
      <c r="DO40" s="332"/>
      <c r="DP40" s="332"/>
      <c r="DQ40" s="332"/>
      <c r="DR40" s="332"/>
      <c r="DS40" s="332"/>
      <c r="DT40" s="332"/>
      <c r="DU40" s="332"/>
      <c r="DV40" s="332"/>
      <c r="DW40" s="332"/>
      <c r="DX40" s="332"/>
      <c r="DY40" s="332"/>
      <c r="DZ40" s="332"/>
      <c r="EA40" s="332"/>
      <c r="EB40" s="332"/>
      <c r="EC40" s="332"/>
      <c r="ED40" s="332"/>
      <c r="EE40" s="332"/>
      <c r="EF40" s="332"/>
      <c r="EG40" s="332"/>
      <c r="EH40" s="332"/>
      <c r="EI40" s="332"/>
      <c r="EJ40" s="332"/>
      <c r="EK40" s="332"/>
      <c r="EL40" s="332"/>
      <c r="EM40" s="332"/>
      <c r="EN40" s="332"/>
      <c r="EO40" s="332"/>
      <c r="EP40" s="332"/>
      <c r="EQ40" s="332"/>
      <c r="ER40" s="332"/>
      <c r="ES40" s="332"/>
      <c r="ET40" s="332"/>
      <c r="EU40" s="332"/>
      <c r="EV40" s="332"/>
      <c r="EW40" s="332"/>
      <c r="EX40" s="332"/>
      <c r="EY40" s="332"/>
      <c r="EZ40" s="332"/>
      <c r="FA40" s="332"/>
      <c r="FB40" s="332"/>
      <c r="FC40" s="332"/>
      <c r="FD40" s="332"/>
      <c r="FE40" s="332"/>
      <c r="FF40" s="332"/>
      <c r="FG40" s="332"/>
      <c r="FH40" s="332"/>
      <c r="FI40" s="332"/>
      <c r="FJ40" s="332"/>
      <c r="FK40" s="332"/>
      <c r="FL40" s="332"/>
      <c r="FM40" s="332"/>
      <c r="FN40" s="332"/>
      <c r="FO40" s="332"/>
      <c r="FP40" s="332"/>
      <c r="FQ40" s="332"/>
      <c r="FR40" s="332"/>
      <c r="FS40" s="332"/>
      <c r="FT40" s="332"/>
      <c r="FU40" s="332"/>
      <c r="FV40" s="332"/>
      <c r="FW40" s="332"/>
      <c r="FX40" s="332"/>
      <c r="FY40" s="332"/>
      <c r="FZ40" s="332"/>
      <c r="GA40" s="332"/>
      <c r="GB40" s="332"/>
      <c r="GC40" s="332"/>
      <c r="GD40" s="332"/>
      <c r="GE40" s="332"/>
      <c r="GF40" s="332"/>
      <c r="GG40" s="332"/>
      <c r="GH40" s="332"/>
      <c r="GI40" s="332"/>
      <c r="GJ40" s="332"/>
      <c r="GK40" s="332"/>
      <c r="GL40" s="332"/>
      <c r="GM40" s="332"/>
      <c r="GN40" s="332"/>
      <c r="GO40" s="332"/>
      <c r="GP40" s="332"/>
      <c r="GQ40" s="332"/>
      <c r="GR40" s="332"/>
      <c r="GS40" s="332"/>
      <c r="GT40" s="332"/>
      <c r="GU40" s="332"/>
      <c r="GV40" s="332"/>
      <c r="GW40" s="332"/>
      <c r="GX40" s="332"/>
      <c r="GY40" s="332"/>
      <c r="GZ40" s="332"/>
      <c r="HA40" s="332"/>
      <c r="HB40" s="332"/>
      <c r="HC40" s="332"/>
      <c r="HD40" s="332"/>
      <c r="HE40" s="332"/>
      <c r="HF40" s="332"/>
      <c r="HG40" s="332"/>
      <c r="HH40" s="332"/>
      <c r="HI40" s="332"/>
      <c r="HJ40" s="332"/>
      <c r="HK40" s="332"/>
      <c r="HL40" s="332"/>
      <c r="HM40" s="332"/>
      <c r="HN40" s="332"/>
      <c r="HO40" s="332"/>
      <c r="HP40" s="332"/>
      <c r="HQ40" s="332"/>
      <c r="HR40" s="332"/>
      <c r="HS40" s="332"/>
      <c r="HT40" s="332"/>
      <c r="HU40" s="332"/>
      <c r="HV40" s="332"/>
      <c r="HW40" s="332"/>
      <c r="HX40" s="332"/>
      <c r="HY40" s="332"/>
      <c r="HZ40" s="332"/>
      <c r="IA40" s="332"/>
      <c r="IB40" s="332"/>
      <c r="IC40" s="332"/>
      <c r="ID40" s="332"/>
      <c r="IE40" s="332"/>
      <c r="IF40" s="332"/>
      <c r="IG40" s="332"/>
      <c r="IH40" s="332"/>
      <c r="II40" s="332"/>
      <c r="IJ40" s="332"/>
      <c r="IK40" s="332"/>
      <c r="IL40" s="332"/>
      <c r="IM40" s="332"/>
      <c r="IN40" s="332"/>
      <c r="IO40" s="332"/>
      <c r="IP40" s="332"/>
      <c r="IQ40" s="332"/>
      <c r="IR40" s="332"/>
      <c r="IS40" s="332"/>
      <c r="IT40" s="332"/>
      <c r="IU40" s="332"/>
      <c r="IV40" s="332"/>
      <c r="IW40" s="332"/>
      <c r="IX40" s="332"/>
      <c r="IY40" s="332"/>
      <c r="IZ40" s="332"/>
      <c r="JA40" s="332"/>
      <c r="JB40" s="332"/>
      <c r="JC40" s="332"/>
      <c r="JD40" s="332"/>
      <c r="JE40" s="332"/>
      <c r="JF40" s="332"/>
      <c r="JG40" s="332"/>
      <c r="JH40" s="333"/>
    </row>
    <row r="41" spans="1:268" s="378" customFormat="1" ht="28.2" customHeight="1" x14ac:dyDescent="0.3">
      <c r="A41" s="131" t="s">
        <v>283</v>
      </c>
      <c r="B41" s="334" t="s">
        <v>477</v>
      </c>
      <c r="C41" s="131"/>
      <c r="D41" s="379">
        <v>8</v>
      </c>
      <c r="E41" s="379"/>
      <c r="F41" s="380"/>
      <c r="G41" s="381">
        <v>4</v>
      </c>
      <c r="H41" s="382">
        <f t="shared" si="10"/>
        <v>120</v>
      </c>
      <c r="I41" s="495">
        <v>60</v>
      </c>
      <c r="J41" s="496">
        <v>30</v>
      </c>
      <c r="K41" s="496">
        <v>30</v>
      </c>
      <c r="L41" s="497"/>
      <c r="M41" s="498">
        <f t="shared" si="12"/>
        <v>60</v>
      </c>
      <c r="N41" s="499">
        <f t="shared" si="11"/>
        <v>0.5</v>
      </c>
      <c r="O41" s="381"/>
      <c r="P41" s="385"/>
      <c r="Q41" s="381"/>
      <c r="R41" s="384"/>
      <c r="S41" s="381"/>
      <c r="T41" s="385"/>
      <c r="U41" s="381"/>
      <c r="V41" s="385">
        <v>4</v>
      </c>
      <c r="W41" s="386"/>
      <c r="X41" s="387"/>
      <c r="Y41" s="387"/>
      <c r="Z41" s="387"/>
      <c r="AA41" s="387"/>
      <c r="AB41" s="387"/>
      <c r="AC41" s="387"/>
      <c r="AD41" s="387">
        <f t="shared" ref="AD41:AD64" si="14">O41*$O$7+P41*$P$7+Q41*$Q$7+R41*$R$7+S41*$S$7+T41*$T$7+U41*$U$7+V41*$V$7</f>
        <v>48</v>
      </c>
      <c r="AE41" s="387"/>
      <c r="AF41" s="387"/>
      <c r="AG41" s="387"/>
      <c r="AH41" s="387"/>
      <c r="AI41" s="387"/>
      <c r="AJ41" s="387"/>
      <c r="AK41" s="387"/>
      <c r="AL41" s="387"/>
      <c r="AM41" s="387"/>
      <c r="AN41" s="387"/>
      <c r="AO41" s="387"/>
      <c r="AP41" s="387"/>
      <c r="AQ41" s="387"/>
      <c r="AR41" s="387"/>
      <c r="AS41" s="388"/>
      <c r="AT41" s="388"/>
      <c r="AU41" s="388"/>
      <c r="AV41" s="388"/>
      <c r="AW41" s="388"/>
      <c r="AX41" s="388"/>
      <c r="AY41" s="388"/>
      <c r="AZ41" s="388"/>
      <c r="BA41" s="388"/>
      <c r="BB41" s="388"/>
      <c r="BC41" s="388"/>
      <c r="BD41" s="388"/>
      <c r="BE41" s="388"/>
      <c r="BF41" s="388"/>
      <c r="BG41" s="388"/>
      <c r="BH41" s="388"/>
      <c r="BI41" s="388"/>
      <c r="BJ41" s="388"/>
      <c r="BK41" s="388"/>
      <c r="BL41" s="388"/>
      <c r="BM41" s="388"/>
      <c r="BN41" s="388"/>
      <c r="BO41" s="388"/>
      <c r="BP41" s="388"/>
      <c r="BQ41" s="388"/>
      <c r="BR41" s="388"/>
      <c r="BS41" s="388"/>
      <c r="BT41" s="388"/>
      <c r="BU41" s="388"/>
      <c r="BV41" s="388"/>
      <c r="BW41" s="388"/>
      <c r="BX41" s="388"/>
      <c r="BY41" s="388"/>
      <c r="BZ41" s="388"/>
      <c r="CA41" s="388"/>
      <c r="CB41" s="388"/>
      <c r="CC41" s="388"/>
      <c r="CD41" s="388"/>
      <c r="CE41" s="388"/>
      <c r="CF41" s="388"/>
      <c r="CG41" s="388"/>
      <c r="CH41" s="388"/>
      <c r="CI41" s="388"/>
      <c r="CJ41" s="388"/>
      <c r="CK41" s="388"/>
      <c r="CL41" s="388"/>
      <c r="CM41" s="388"/>
      <c r="CN41" s="388"/>
      <c r="CO41" s="388"/>
      <c r="CP41" s="388"/>
      <c r="CQ41" s="388"/>
      <c r="CR41" s="388"/>
      <c r="CS41" s="388"/>
      <c r="CT41" s="388"/>
      <c r="CU41" s="388"/>
      <c r="CV41" s="388"/>
      <c r="CW41" s="388"/>
      <c r="CX41" s="388"/>
      <c r="CY41" s="388"/>
      <c r="CZ41" s="388"/>
      <c r="DA41" s="388"/>
      <c r="DB41" s="388"/>
      <c r="DC41" s="388"/>
      <c r="DD41" s="388"/>
      <c r="DE41" s="388"/>
      <c r="DF41" s="388"/>
      <c r="DG41" s="388"/>
      <c r="DH41" s="388"/>
      <c r="DI41" s="388"/>
      <c r="DJ41" s="388"/>
      <c r="DK41" s="388"/>
      <c r="DL41" s="388"/>
      <c r="DM41" s="388"/>
      <c r="DN41" s="388"/>
      <c r="DO41" s="388"/>
      <c r="DP41" s="388"/>
      <c r="DQ41" s="388"/>
      <c r="DR41" s="388"/>
      <c r="DS41" s="388"/>
      <c r="DT41" s="388"/>
      <c r="DU41" s="388"/>
      <c r="DV41" s="388"/>
      <c r="DW41" s="388"/>
      <c r="DX41" s="388"/>
      <c r="DY41" s="388"/>
      <c r="DZ41" s="388"/>
      <c r="EA41" s="388"/>
      <c r="EB41" s="388"/>
      <c r="EC41" s="388"/>
      <c r="ED41" s="388"/>
      <c r="EE41" s="388"/>
      <c r="EF41" s="388"/>
      <c r="EG41" s="388"/>
      <c r="EH41" s="388"/>
      <c r="EI41" s="388"/>
      <c r="EJ41" s="388"/>
      <c r="EK41" s="388"/>
      <c r="EL41" s="388"/>
      <c r="EM41" s="388"/>
      <c r="EN41" s="388"/>
      <c r="EO41" s="388"/>
      <c r="EP41" s="388"/>
      <c r="EQ41" s="388"/>
      <c r="ER41" s="388"/>
      <c r="ES41" s="388"/>
      <c r="ET41" s="388"/>
      <c r="EU41" s="388"/>
      <c r="EV41" s="388"/>
      <c r="EW41" s="388"/>
      <c r="EX41" s="388"/>
      <c r="EY41" s="388"/>
      <c r="EZ41" s="388"/>
      <c r="FA41" s="388"/>
      <c r="FB41" s="388"/>
      <c r="FC41" s="388"/>
      <c r="FD41" s="388"/>
      <c r="FE41" s="388"/>
      <c r="FF41" s="388"/>
      <c r="FG41" s="388"/>
      <c r="FH41" s="388"/>
      <c r="FI41" s="388"/>
      <c r="FJ41" s="388"/>
      <c r="FK41" s="388"/>
      <c r="FL41" s="388"/>
      <c r="FM41" s="388"/>
      <c r="FN41" s="388"/>
      <c r="FO41" s="388"/>
      <c r="FP41" s="388"/>
      <c r="FQ41" s="388"/>
      <c r="FR41" s="388"/>
      <c r="FS41" s="388"/>
      <c r="FT41" s="388"/>
      <c r="FU41" s="388"/>
      <c r="FV41" s="388"/>
      <c r="FW41" s="388"/>
      <c r="FX41" s="388"/>
      <c r="FY41" s="388"/>
      <c r="FZ41" s="388"/>
      <c r="GA41" s="388"/>
      <c r="GB41" s="388"/>
      <c r="GC41" s="388"/>
      <c r="GD41" s="388"/>
      <c r="GE41" s="388"/>
      <c r="GF41" s="388"/>
      <c r="GG41" s="388"/>
      <c r="GH41" s="388"/>
      <c r="GI41" s="388"/>
      <c r="GJ41" s="388"/>
      <c r="GK41" s="388"/>
      <c r="GL41" s="388"/>
      <c r="GM41" s="388"/>
      <c r="GN41" s="388"/>
      <c r="GO41" s="388"/>
      <c r="GP41" s="388"/>
      <c r="GQ41" s="388"/>
      <c r="GR41" s="388"/>
      <c r="GS41" s="388"/>
      <c r="GT41" s="388"/>
      <c r="GU41" s="388"/>
      <c r="GV41" s="388"/>
      <c r="GW41" s="388"/>
      <c r="GX41" s="388"/>
      <c r="GY41" s="388"/>
      <c r="GZ41" s="388"/>
      <c r="HA41" s="388"/>
      <c r="HB41" s="388"/>
      <c r="HC41" s="388"/>
      <c r="HD41" s="388"/>
      <c r="HE41" s="388"/>
      <c r="HF41" s="388"/>
      <c r="HG41" s="388"/>
      <c r="HH41" s="388"/>
      <c r="HI41" s="388"/>
      <c r="HJ41" s="388"/>
      <c r="HK41" s="388"/>
      <c r="HL41" s="388"/>
      <c r="HM41" s="388"/>
      <c r="HN41" s="388"/>
      <c r="HO41" s="388"/>
      <c r="HP41" s="388"/>
      <c r="HQ41" s="388"/>
      <c r="HR41" s="388"/>
      <c r="HS41" s="388"/>
      <c r="HT41" s="388"/>
      <c r="HU41" s="388"/>
      <c r="HV41" s="388"/>
      <c r="HW41" s="388"/>
      <c r="HX41" s="388"/>
      <c r="HY41" s="388"/>
      <c r="HZ41" s="388"/>
      <c r="IA41" s="388"/>
      <c r="IB41" s="388"/>
      <c r="IC41" s="388"/>
      <c r="ID41" s="388"/>
      <c r="IE41" s="388"/>
      <c r="IF41" s="388"/>
      <c r="IG41" s="388"/>
      <c r="IH41" s="388"/>
      <c r="II41" s="388"/>
      <c r="IJ41" s="388"/>
      <c r="IK41" s="388"/>
      <c r="IL41" s="388"/>
      <c r="IM41" s="388"/>
      <c r="IN41" s="388"/>
      <c r="IO41" s="388"/>
      <c r="IP41" s="388"/>
      <c r="IQ41" s="388"/>
      <c r="IR41" s="388"/>
      <c r="IS41" s="388"/>
      <c r="IT41" s="388"/>
      <c r="IU41" s="388"/>
      <c r="IV41" s="388"/>
      <c r="IW41" s="388"/>
      <c r="IX41" s="388"/>
      <c r="IY41" s="388"/>
      <c r="IZ41" s="388"/>
      <c r="JA41" s="388"/>
      <c r="JB41" s="388"/>
      <c r="JC41" s="388"/>
      <c r="JD41" s="388"/>
      <c r="JE41" s="388"/>
      <c r="JF41" s="388"/>
      <c r="JG41" s="388"/>
      <c r="JH41" s="389"/>
    </row>
    <row r="42" spans="1:268" s="332" customFormat="1" ht="14.4" customHeight="1" x14ac:dyDescent="0.3">
      <c r="A42" s="131" t="s">
        <v>284</v>
      </c>
      <c r="B42" s="334" t="s">
        <v>460</v>
      </c>
      <c r="C42" s="131">
        <v>1</v>
      </c>
      <c r="D42" s="131"/>
      <c r="E42" s="131"/>
      <c r="F42" s="131"/>
      <c r="G42" s="175">
        <v>4</v>
      </c>
      <c r="H42" s="175">
        <f t="shared" si="10"/>
        <v>120</v>
      </c>
      <c r="I42" s="491">
        <v>64</v>
      </c>
      <c r="J42" s="491">
        <v>32</v>
      </c>
      <c r="K42" s="491">
        <v>32</v>
      </c>
      <c r="L42" s="500"/>
      <c r="M42" s="491">
        <f t="shared" si="12"/>
        <v>56</v>
      </c>
      <c r="N42" s="501">
        <f>(H43-I43)/H43</f>
        <v>0.46666666666666667</v>
      </c>
      <c r="O42" s="175">
        <v>4</v>
      </c>
      <c r="P42" s="175"/>
      <c r="Q42" s="175"/>
      <c r="R42" s="175"/>
      <c r="S42" s="175"/>
      <c r="T42" s="175"/>
      <c r="U42" s="175"/>
      <c r="V42" s="175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</row>
    <row r="43" spans="1:268" s="332" customFormat="1" ht="28.2" customHeight="1" x14ac:dyDescent="0.3">
      <c r="A43" s="131" t="s">
        <v>285</v>
      </c>
      <c r="B43" s="334" t="s">
        <v>486</v>
      </c>
      <c r="C43" s="131">
        <v>3</v>
      </c>
      <c r="D43" s="131">
        <v>2.4</v>
      </c>
      <c r="E43" s="131"/>
      <c r="F43" s="131"/>
      <c r="G43" s="175">
        <v>16</v>
      </c>
      <c r="H43" s="175">
        <f t="shared" si="10"/>
        <v>480</v>
      </c>
      <c r="I43" s="491">
        <v>256</v>
      </c>
      <c r="J43" s="491">
        <v>64</v>
      </c>
      <c r="K43" s="491">
        <v>64</v>
      </c>
      <c r="L43" s="500"/>
      <c r="M43" s="491">
        <v>224</v>
      </c>
      <c r="N43" s="501">
        <f>(H43-I43)/H43</f>
        <v>0.46666666666666667</v>
      </c>
      <c r="O43" s="175"/>
      <c r="P43" s="175">
        <v>4</v>
      </c>
      <c r="Q43" s="175">
        <v>4</v>
      </c>
      <c r="R43" s="175">
        <v>4</v>
      </c>
      <c r="S43" s="175"/>
      <c r="T43" s="175"/>
      <c r="U43" s="175"/>
      <c r="V43" s="175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</row>
    <row r="44" spans="1:268" s="332" customFormat="1" ht="16.8" customHeight="1" x14ac:dyDescent="0.3">
      <c r="A44" s="131" t="s">
        <v>286</v>
      </c>
      <c r="B44" s="334" t="s">
        <v>467</v>
      </c>
      <c r="C44" s="131"/>
      <c r="D44" s="131">
        <v>2</v>
      </c>
      <c r="E44" s="131"/>
      <c r="F44" s="131"/>
      <c r="G44" s="175">
        <v>4</v>
      </c>
      <c r="H44" s="175">
        <f t="shared" si="10"/>
        <v>120</v>
      </c>
      <c r="I44" s="491">
        <v>48</v>
      </c>
      <c r="J44" s="491">
        <v>16</v>
      </c>
      <c r="K44" s="491">
        <v>16</v>
      </c>
      <c r="L44" s="500"/>
      <c r="M44" s="491">
        <f t="shared" si="12"/>
        <v>72</v>
      </c>
      <c r="N44" s="501">
        <f t="shared" si="11"/>
        <v>0.6</v>
      </c>
      <c r="O44" s="175"/>
      <c r="P44" s="175">
        <v>4</v>
      </c>
      <c r="Q44" s="175"/>
      <c r="R44" s="175"/>
      <c r="S44" s="175"/>
      <c r="T44" s="175"/>
      <c r="U44" s="175"/>
      <c r="V44" s="175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29"/>
      <c r="AP44" s="329"/>
      <c r="AQ44" s="329"/>
      <c r="AR44" s="329"/>
    </row>
    <row r="45" spans="1:268" s="332" customFormat="1" ht="16.2" customHeight="1" x14ac:dyDescent="0.3">
      <c r="A45" s="131" t="s">
        <v>287</v>
      </c>
      <c r="B45" s="334" t="s">
        <v>462</v>
      </c>
      <c r="C45" s="131">
        <v>7</v>
      </c>
      <c r="D45" s="131"/>
      <c r="E45" s="131"/>
      <c r="F45" s="131"/>
      <c r="G45" s="175">
        <v>3</v>
      </c>
      <c r="H45" s="175">
        <f t="shared" si="10"/>
        <v>90</v>
      </c>
      <c r="I45" s="491">
        <v>48</v>
      </c>
      <c r="J45" s="491">
        <v>16</v>
      </c>
      <c r="K45" s="491">
        <v>16</v>
      </c>
      <c r="L45" s="500"/>
      <c r="M45" s="491">
        <f t="shared" si="12"/>
        <v>42</v>
      </c>
      <c r="N45" s="501">
        <f t="shared" si="11"/>
        <v>0.46666666666666667</v>
      </c>
      <c r="O45" s="175"/>
      <c r="P45" s="175"/>
      <c r="Q45" s="175"/>
      <c r="R45" s="175"/>
      <c r="S45" s="175"/>
      <c r="T45" s="175"/>
      <c r="U45" s="175">
        <v>3</v>
      </c>
      <c r="V45" s="175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329"/>
      <c r="AQ45" s="329"/>
      <c r="AR45" s="329"/>
    </row>
    <row r="46" spans="1:268" s="332" customFormat="1" ht="13.8" customHeight="1" x14ac:dyDescent="0.3">
      <c r="A46" s="131" t="s">
        <v>288</v>
      </c>
      <c r="B46" s="334" t="s">
        <v>487</v>
      </c>
      <c r="C46" s="131"/>
      <c r="D46" s="131">
        <v>2</v>
      </c>
      <c r="E46" s="131"/>
      <c r="F46" s="131"/>
      <c r="G46" s="175">
        <v>3</v>
      </c>
      <c r="H46" s="175">
        <f t="shared" si="10"/>
        <v>90</v>
      </c>
      <c r="I46" s="491">
        <v>48</v>
      </c>
      <c r="J46" s="491">
        <v>12</v>
      </c>
      <c r="K46" s="491">
        <v>12</v>
      </c>
      <c r="L46" s="500"/>
      <c r="M46" s="491">
        <f t="shared" si="12"/>
        <v>42</v>
      </c>
      <c r="N46" s="501">
        <f t="shared" si="11"/>
        <v>0.46666666666666667</v>
      </c>
      <c r="O46" s="175"/>
      <c r="P46" s="175">
        <v>3</v>
      </c>
      <c r="Q46" s="175"/>
      <c r="R46" s="175"/>
      <c r="S46" s="175"/>
      <c r="T46" s="175"/>
      <c r="U46" s="175"/>
      <c r="V46" s="175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</row>
    <row r="47" spans="1:268" s="487" customFormat="1" ht="13.8" customHeight="1" x14ac:dyDescent="0.3">
      <c r="A47" s="131" t="s">
        <v>289</v>
      </c>
      <c r="B47" s="349" t="s">
        <v>368</v>
      </c>
      <c r="C47" s="131"/>
      <c r="D47" s="390">
        <v>8</v>
      </c>
      <c r="E47" s="390"/>
      <c r="F47" s="403"/>
      <c r="G47" s="405">
        <v>3</v>
      </c>
      <c r="H47" s="392">
        <f t="shared" si="10"/>
        <v>90</v>
      </c>
      <c r="I47" s="502">
        <v>48</v>
      </c>
      <c r="J47" s="502">
        <v>24</v>
      </c>
      <c r="K47" s="502">
        <v>24</v>
      </c>
      <c r="L47" s="503"/>
      <c r="M47" s="504">
        <f t="shared" si="12"/>
        <v>42</v>
      </c>
      <c r="N47" s="505">
        <f t="shared" si="11"/>
        <v>0.46666666666666667</v>
      </c>
      <c r="O47" s="405"/>
      <c r="P47" s="393"/>
      <c r="Q47" s="405"/>
      <c r="R47" s="393"/>
      <c r="S47" s="405"/>
      <c r="T47" s="393"/>
      <c r="U47" s="405"/>
      <c r="V47" s="393">
        <v>4</v>
      </c>
      <c r="W47" s="485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400"/>
      <c r="AT47" s="400"/>
      <c r="AU47" s="400"/>
      <c r="AV47" s="400"/>
      <c r="AW47" s="400"/>
      <c r="AX47" s="400"/>
      <c r="AY47" s="400"/>
      <c r="AZ47" s="400"/>
      <c r="BA47" s="400"/>
      <c r="BB47" s="400"/>
      <c r="BC47" s="400"/>
      <c r="BD47" s="400"/>
      <c r="BE47" s="400"/>
      <c r="BF47" s="400"/>
      <c r="BG47" s="400"/>
      <c r="BH47" s="400"/>
      <c r="BI47" s="400"/>
      <c r="BJ47" s="400"/>
      <c r="BK47" s="400"/>
      <c r="BL47" s="400"/>
      <c r="BM47" s="400"/>
      <c r="BN47" s="400"/>
      <c r="BO47" s="400"/>
      <c r="BP47" s="400"/>
      <c r="BQ47" s="400"/>
      <c r="BR47" s="400"/>
      <c r="BS47" s="400"/>
      <c r="BT47" s="400"/>
      <c r="BU47" s="400"/>
      <c r="BV47" s="400"/>
      <c r="BW47" s="400"/>
      <c r="BX47" s="400"/>
      <c r="BY47" s="400"/>
      <c r="BZ47" s="400"/>
      <c r="CA47" s="400"/>
      <c r="CB47" s="400"/>
      <c r="CC47" s="400"/>
      <c r="CD47" s="400"/>
      <c r="CE47" s="400"/>
      <c r="CF47" s="400"/>
      <c r="CG47" s="400"/>
      <c r="CH47" s="400"/>
      <c r="CI47" s="400"/>
      <c r="CJ47" s="400"/>
      <c r="CK47" s="400"/>
      <c r="CL47" s="400"/>
      <c r="CM47" s="400"/>
      <c r="CN47" s="400"/>
      <c r="CO47" s="400"/>
      <c r="CP47" s="400"/>
      <c r="CQ47" s="400"/>
      <c r="CR47" s="400"/>
      <c r="CS47" s="400"/>
      <c r="CT47" s="400"/>
      <c r="CU47" s="400"/>
      <c r="CV47" s="400"/>
      <c r="CW47" s="400"/>
      <c r="CX47" s="400"/>
      <c r="CY47" s="400"/>
      <c r="CZ47" s="400"/>
      <c r="DA47" s="400"/>
      <c r="DB47" s="400"/>
      <c r="DC47" s="400"/>
      <c r="DD47" s="400"/>
      <c r="DE47" s="400"/>
      <c r="DF47" s="400"/>
      <c r="DG47" s="400"/>
      <c r="DH47" s="400"/>
      <c r="DI47" s="400"/>
      <c r="DJ47" s="400"/>
      <c r="DK47" s="400"/>
      <c r="DL47" s="400"/>
      <c r="DM47" s="400"/>
      <c r="DN47" s="400"/>
      <c r="DO47" s="400"/>
      <c r="DP47" s="400"/>
      <c r="DQ47" s="400"/>
      <c r="DR47" s="400"/>
      <c r="DS47" s="400"/>
      <c r="DT47" s="400"/>
      <c r="DU47" s="400"/>
      <c r="DV47" s="400"/>
      <c r="DW47" s="400"/>
      <c r="DX47" s="400"/>
      <c r="DY47" s="400"/>
      <c r="DZ47" s="400"/>
      <c r="EA47" s="400"/>
      <c r="EB47" s="400"/>
      <c r="EC47" s="400"/>
      <c r="ED47" s="400"/>
      <c r="EE47" s="400"/>
      <c r="EF47" s="400"/>
      <c r="EG47" s="400"/>
      <c r="EH47" s="400"/>
      <c r="EI47" s="400"/>
      <c r="EJ47" s="400"/>
      <c r="EK47" s="400"/>
      <c r="EL47" s="400"/>
      <c r="EM47" s="400"/>
      <c r="EN47" s="400"/>
      <c r="EO47" s="400"/>
      <c r="EP47" s="400"/>
      <c r="EQ47" s="400"/>
      <c r="ER47" s="400"/>
      <c r="ES47" s="400"/>
      <c r="ET47" s="400"/>
      <c r="EU47" s="400"/>
      <c r="EV47" s="400"/>
      <c r="EW47" s="400"/>
      <c r="EX47" s="400"/>
      <c r="EY47" s="400"/>
      <c r="EZ47" s="400"/>
      <c r="FA47" s="400"/>
      <c r="FB47" s="400"/>
      <c r="FC47" s="400"/>
      <c r="FD47" s="400"/>
      <c r="FE47" s="400"/>
      <c r="FF47" s="400"/>
      <c r="FG47" s="400"/>
      <c r="FH47" s="400"/>
      <c r="FI47" s="400"/>
      <c r="FJ47" s="400"/>
      <c r="FK47" s="400"/>
      <c r="FL47" s="400"/>
      <c r="FM47" s="400"/>
      <c r="FN47" s="400"/>
      <c r="FO47" s="400"/>
      <c r="FP47" s="400"/>
      <c r="FQ47" s="400"/>
      <c r="FR47" s="400"/>
      <c r="FS47" s="400"/>
      <c r="FT47" s="400"/>
      <c r="FU47" s="400"/>
      <c r="FV47" s="400"/>
      <c r="FW47" s="400"/>
      <c r="FX47" s="400"/>
      <c r="FY47" s="400"/>
      <c r="FZ47" s="400"/>
      <c r="GA47" s="400"/>
      <c r="GB47" s="400"/>
      <c r="GC47" s="400"/>
      <c r="GD47" s="400"/>
      <c r="GE47" s="400"/>
      <c r="GF47" s="400"/>
      <c r="GG47" s="400"/>
      <c r="GH47" s="400"/>
      <c r="GI47" s="400"/>
      <c r="GJ47" s="400"/>
      <c r="GK47" s="400"/>
      <c r="GL47" s="400"/>
      <c r="GM47" s="400"/>
      <c r="GN47" s="400"/>
      <c r="GO47" s="400"/>
      <c r="GP47" s="400"/>
      <c r="GQ47" s="400"/>
      <c r="GR47" s="400"/>
      <c r="GS47" s="400"/>
      <c r="GT47" s="400"/>
      <c r="GU47" s="400"/>
      <c r="GV47" s="400"/>
      <c r="GW47" s="400"/>
      <c r="GX47" s="400"/>
      <c r="GY47" s="400"/>
      <c r="GZ47" s="400"/>
      <c r="HA47" s="400"/>
      <c r="HB47" s="400"/>
      <c r="HC47" s="400"/>
      <c r="HD47" s="400"/>
      <c r="HE47" s="400"/>
      <c r="HF47" s="400"/>
      <c r="HG47" s="400"/>
      <c r="HH47" s="400"/>
      <c r="HI47" s="400"/>
      <c r="HJ47" s="400"/>
      <c r="HK47" s="400"/>
      <c r="HL47" s="400"/>
      <c r="HM47" s="400"/>
      <c r="HN47" s="400"/>
      <c r="HO47" s="400"/>
      <c r="HP47" s="400"/>
      <c r="HQ47" s="400"/>
      <c r="HR47" s="400"/>
      <c r="HS47" s="400"/>
      <c r="HT47" s="400"/>
      <c r="HU47" s="400"/>
      <c r="HV47" s="400"/>
      <c r="HW47" s="400"/>
      <c r="HX47" s="400"/>
      <c r="HY47" s="400"/>
      <c r="HZ47" s="400"/>
      <c r="IA47" s="400"/>
      <c r="IB47" s="400"/>
      <c r="IC47" s="400"/>
      <c r="ID47" s="400"/>
      <c r="IE47" s="400"/>
      <c r="IF47" s="400"/>
      <c r="IG47" s="400"/>
      <c r="IH47" s="400"/>
      <c r="II47" s="400"/>
      <c r="IJ47" s="400"/>
      <c r="IK47" s="400"/>
      <c r="IL47" s="400"/>
      <c r="IM47" s="400"/>
      <c r="IN47" s="400"/>
      <c r="IO47" s="400"/>
      <c r="IP47" s="400"/>
      <c r="IQ47" s="400"/>
      <c r="IR47" s="400"/>
      <c r="IS47" s="400"/>
      <c r="IT47" s="400"/>
      <c r="IU47" s="400"/>
      <c r="IV47" s="400"/>
      <c r="IW47" s="400"/>
      <c r="IX47" s="400"/>
      <c r="IY47" s="400"/>
      <c r="IZ47" s="400"/>
      <c r="JA47" s="400"/>
      <c r="JB47" s="400"/>
      <c r="JC47" s="400"/>
      <c r="JD47" s="400"/>
      <c r="JE47" s="400"/>
      <c r="JF47" s="400"/>
      <c r="JG47" s="400"/>
      <c r="JH47" s="486"/>
    </row>
    <row r="48" spans="1:268" s="128" customFormat="1" ht="16.2" customHeight="1" thickBot="1" x14ac:dyDescent="0.45">
      <c r="A48" s="371" t="s">
        <v>290</v>
      </c>
      <c r="B48" s="127" t="s">
        <v>482</v>
      </c>
      <c r="C48" s="131"/>
      <c r="D48" s="390">
        <v>8</v>
      </c>
      <c r="E48" s="390"/>
      <c r="F48" s="372"/>
      <c r="G48" s="391">
        <v>3</v>
      </c>
      <c r="H48" s="392">
        <f t="shared" si="10"/>
        <v>90</v>
      </c>
      <c r="I48" s="502">
        <v>48</v>
      </c>
      <c r="J48" s="502">
        <v>24</v>
      </c>
      <c r="K48" s="502">
        <v>24</v>
      </c>
      <c r="L48" s="492"/>
      <c r="M48" s="504">
        <f t="shared" si="12"/>
        <v>42</v>
      </c>
      <c r="N48" s="506">
        <f t="shared" si="11"/>
        <v>0.46666666666666667</v>
      </c>
      <c r="O48" s="391"/>
      <c r="P48" s="394"/>
      <c r="Q48" s="391"/>
      <c r="R48" s="393"/>
      <c r="S48" s="391"/>
      <c r="T48" s="394"/>
      <c r="U48" s="391"/>
      <c r="V48" s="394">
        <v>4</v>
      </c>
      <c r="W48" s="395"/>
      <c r="X48" s="396"/>
      <c r="Y48" s="396"/>
      <c r="Z48" s="396"/>
      <c r="AA48" s="396"/>
      <c r="AB48" s="396"/>
      <c r="AC48" s="396"/>
      <c r="AD48" s="397">
        <f t="shared" si="14"/>
        <v>48</v>
      </c>
      <c r="AE48" s="396"/>
      <c r="AF48" s="396"/>
      <c r="AG48" s="396"/>
      <c r="AH48" s="396"/>
      <c r="AI48" s="398"/>
      <c r="AJ48" s="399"/>
      <c r="AK48" s="399"/>
      <c r="AL48" s="399"/>
      <c r="AM48" s="399"/>
      <c r="AN48" s="398"/>
      <c r="AO48" s="398"/>
      <c r="AP48" s="398"/>
      <c r="AQ48" s="398"/>
      <c r="AR48" s="398"/>
      <c r="AS48" s="398"/>
      <c r="AT48" s="397"/>
      <c r="AU48" s="397"/>
      <c r="AV48" s="397"/>
      <c r="AW48" s="400"/>
      <c r="AX48" s="400"/>
      <c r="AY48" s="400"/>
      <c r="AZ48" s="400"/>
      <c r="BA48" s="400"/>
      <c r="BB48" s="400"/>
      <c r="BC48" s="400"/>
      <c r="BD48" s="400"/>
      <c r="BE48" s="400"/>
      <c r="BF48" s="400"/>
      <c r="BG48" s="400"/>
      <c r="BH48" s="400"/>
      <c r="BI48" s="400"/>
      <c r="BJ48" s="400"/>
      <c r="BK48" s="400"/>
      <c r="BL48" s="400"/>
      <c r="BM48" s="400"/>
      <c r="BN48" s="400"/>
      <c r="BO48" s="400"/>
      <c r="BP48" s="400"/>
      <c r="BQ48" s="400"/>
      <c r="BR48" s="400"/>
      <c r="BS48" s="400"/>
      <c r="BT48" s="400"/>
      <c r="BU48" s="400"/>
      <c r="BV48" s="400"/>
      <c r="BW48" s="400"/>
      <c r="BX48" s="400"/>
      <c r="BY48" s="400"/>
      <c r="BZ48" s="400"/>
      <c r="CA48" s="400"/>
      <c r="CB48" s="400"/>
      <c r="CC48" s="400"/>
      <c r="CD48" s="400"/>
      <c r="CE48" s="400"/>
      <c r="CF48" s="400"/>
      <c r="CG48" s="400"/>
      <c r="CH48" s="400"/>
      <c r="CI48" s="400"/>
      <c r="CJ48" s="400"/>
      <c r="CK48" s="400"/>
      <c r="CL48" s="400"/>
      <c r="CM48" s="400"/>
      <c r="CN48" s="400"/>
      <c r="CO48" s="400"/>
      <c r="CP48" s="400"/>
      <c r="CQ48" s="400"/>
      <c r="CR48" s="400"/>
      <c r="CS48" s="400"/>
      <c r="CT48" s="400"/>
      <c r="CU48" s="400"/>
      <c r="CV48" s="400"/>
      <c r="CW48" s="400"/>
      <c r="CX48" s="400"/>
      <c r="CY48" s="400"/>
      <c r="CZ48" s="400"/>
      <c r="DA48" s="400"/>
      <c r="DB48" s="400"/>
      <c r="DC48" s="400"/>
      <c r="DD48" s="400"/>
      <c r="DE48" s="400"/>
      <c r="DF48" s="400"/>
      <c r="DG48" s="400"/>
      <c r="DH48" s="400"/>
      <c r="DI48" s="400"/>
      <c r="DJ48" s="400"/>
      <c r="DK48" s="400"/>
      <c r="DL48" s="400"/>
      <c r="DM48" s="400"/>
      <c r="DN48" s="400"/>
      <c r="DO48" s="400"/>
      <c r="DP48" s="400"/>
      <c r="DQ48" s="400"/>
      <c r="DR48" s="400"/>
      <c r="DS48" s="400"/>
      <c r="DT48" s="400"/>
      <c r="DU48" s="400"/>
      <c r="DV48" s="400"/>
      <c r="DW48" s="400"/>
      <c r="DX48" s="400"/>
      <c r="DY48" s="400"/>
      <c r="DZ48" s="400"/>
      <c r="EA48" s="400"/>
      <c r="EB48" s="400"/>
      <c r="EC48" s="400"/>
      <c r="ED48" s="400"/>
      <c r="EE48" s="400"/>
      <c r="EF48" s="400"/>
      <c r="EG48" s="400"/>
      <c r="EH48" s="400"/>
      <c r="EI48" s="400"/>
      <c r="EJ48" s="400"/>
      <c r="EK48" s="400"/>
      <c r="EL48" s="400"/>
      <c r="EM48" s="400"/>
      <c r="EN48" s="400"/>
      <c r="EO48" s="400"/>
      <c r="EP48" s="400"/>
      <c r="EQ48" s="400"/>
      <c r="ER48" s="400"/>
      <c r="ES48" s="400"/>
      <c r="ET48" s="400"/>
      <c r="EU48" s="400"/>
      <c r="EV48" s="400"/>
      <c r="EW48" s="400"/>
      <c r="EX48" s="400"/>
      <c r="EY48" s="400"/>
      <c r="EZ48" s="400"/>
      <c r="FA48" s="400"/>
      <c r="FB48" s="400"/>
      <c r="FC48" s="400"/>
      <c r="FD48" s="400"/>
      <c r="FE48" s="400"/>
      <c r="FF48" s="400"/>
      <c r="FG48" s="400"/>
      <c r="FH48" s="400"/>
      <c r="FI48" s="400"/>
      <c r="FJ48" s="400"/>
      <c r="FK48" s="400"/>
      <c r="FL48" s="400"/>
      <c r="FM48" s="400"/>
      <c r="FN48" s="400"/>
      <c r="FO48" s="400"/>
      <c r="FP48" s="400"/>
      <c r="FQ48" s="400"/>
      <c r="FR48" s="400"/>
      <c r="FS48" s="400"/>
      <c r="FT48" s="400"/>
      <c r="FU48" s="400"/>
      <c r="FV48" s="400"/>
      <c r="FW48" s="400"/>
      <c r="FX48" s="400"/>
      <c r="FY48" s="400"/>
      <c r="FZ48" s="400"/>
      <c r="GA48" s="400"/>
      <c r="GB48" s="400"/>
      <c r="GC48" s="400"/>
      <c r="GD48" s="400"/>
      <c r="GE48" s="400"/>
      <c r="GF48" s="400"/>
      <c r="GG48" s="400"/>
      <c r="GH48" s="400"/>
      <c r="GI48" s="400"/>
      <c r="GJ48" s="400"/>
      <c r="GK48" s="400"/>
      <c r="GL48" s="400"/>
      <c r="GM48" s="400"/>
      <c r="GN48" s="400"/>
      <c r="GO48" s="400"/>
      <c r="GP48" s="400"/>
      <c r="GQ48" s="400"/>
      <c r="GR48" s="400"/>
      <c r="GS48" s="400"/>
      <c r="GT48" s="400"/>
      <c r="GU48" s="400"/>
      <c r="GV48" s="400"/>
      <c r="GW48" s="400"/>
      <c r="GX48" s="400"/>
      <c r="GY48" s="400"/>
      <c r="GZ48" s="400"/>
      <c r="HA48" s="400"/>
      <c r="HB48" s="400"/>
      <c r="HC48" s="400"/>
      <c r="HD48" s="400"/>
      <c r="HE48" s="400"/>
      <c r="HF48" s="400"/>
      <c r="HG48" s="400"/>
      <c r="HH48" s="400"/>
      <c r="HI48" s="400"/>
      <c r="HJ48" s="400"/>
      <c r="HK48" s="400"/>
      <c r="HL48" s="400"/>
      <c r="HM48" s="400"/>
      <c r="HN48" s="400"/>
      <c r="HO48" s="400"/>
      <c r="HP48" s="400"/>
      <c r="HQ48" s="400"/>
      <c r="HR48" s="400"/>
      <c r="HS48" s="400"/>
      <c r="HT48" s="400"/>
      <c r="HU48" s="400"/>
      <c r="HV48" s="400"/>
      <c r="HW48" s="400"/>
      <c r="HX48" s="400"/>
      <c r="HY48" s="400"/>
      <c r="HZ48" s="400"/>
      <c r="IA48" s="400"/>
      <c r="IB48" s="400"/>
      <c r="IC48" s="400"/>
      <c r="ID48" s="400"/>
      <c r="IE48" s="400"/>
      <c r="IF48" s="400"/>
      <c r="IG48" s="400"/>
      <c r="IH48" s="400"/>
      <c r="II48" s="400"/>
      <c r="IJ48" s="400"/>
      <c r="IK48" s="400"/>
      <c r="IL48" s="400"/>
      <c r="IM48" s="400"/>
      <c r="IN48" s="400"/>
      <c r="IO48" s="400"/>
      <c r="IP48" s="400"/>
      <c r="IQ48" s="400"/>
      <c r="IR48" s="400"/>
      <c r="IS48" s="400"/>
      <c r="IT48" s="400"/>
      <c r="IU48" s="400"/>
      <c r="IV48" s="400"/>
      <c r="IW48" s="400"/>
      <c r="IX48" s="400"/>
      <c r="IY48" s="400"/>
      <c r="IZ48" s="400"/>
      <c r="JA48" s="400"/>
      <c r="JB48" s="400"/>
      <c r="JC48" s="400"/>
      <c r="JD48" s="400"/>
      <c r="JE48" s="400"/>
      <c r="JF48" s="400"/>
      <c r="JG48" s="400"/>
      <c r="JH48" s="401"/>
    </row>
    <row r="49" spans="1:268" s="128" customFormat="1" ht="12.75" customHeight="1" thickBot="1" x14ac:dyDescent="0.45">
      <c r="A49" s="217"/>
      <c r="B49" s="218"/>
      <c r="C49" s="218"/>
      <c r="D49" s="218"/>
      <c r="E49" s="218"/>
      <c r="F49" s="219" t="s">
        <v>34</v>
      </c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20"/>
      <c r="T49" s="220"/>
      <c r="U49" s="207"/>
      <c r="V49" s="208"/>
      <c r="W49" s="327"/>
      <c r="X49" s="328"/>
      <c r="Y49" s="328"/>
      <c r="Z49" s="328"/>
      <c r="AA49" s="328"/>
      <c r="AB49" s="328"/>
      <c r="AC49" s="328"/>
      <c r="AD49" s="329">
        <f t="shared" si="14"/>
        <v>0</v>
      </c>
      <c r="AE49" s="328"/>
      <c r="AF49" s="328"/>
      <c r="AG49" s="328"/>
      <c r="AH49" s="328"/>
      <c r="AI49" s="330"/>
      <c r="AJ49" s="331"/>
      <c r="AK49" s="331"/>
      <c r="AL49" s="331"/>
      <c r="AM49" s="331"/>
      <c r="AN49" s="330"/>
      <c r="AO49" s="330"/>
      <c r="AP49" s="330"/>
      <c r="AQ49" s="330"/>
      <c r="AR49" s="330"/>
      <c r="AS49" s="330"/>
      <c r="AT49" s="329"/>
      <c r="AU49" s="329"/>
      <c r="AV49" s="329"/>
      <c r="AW49" s="332"/>
      <c r="AX49" s="332"/>
      <c r="AY49" s="332"/>
      <c r="AZ49" s="332"/>
      <c r="BA49" s="332"/>
      <c r="BB49" s="332"/>
      <c r="BC49" s="332"/>
      <c r="BD49" s="332"/>
      <c r="BE49" s="332"/>
      <c r="BF49" s="332"/>
      <c r="BG49" s="332"/>
      <c r="BH49" s="332"/>
      <c r="BI49" s="332"/>
      <c r="BJ49" s="332"/>
      <c r="BK49" s="332"/>
      <c r="BL49" s="332"/>
      <c r="BM49" s="332"/>
      <c r="BN49" s="332"/>
      <c r="BO49" s="332"/>
      <c r="BP49" s="332"/>
      <c r="BQ49" s="332"/>
      <c r="BR49" s="332"/>
      <c r="BS49" s="332"/>
      <c r="BT49" s="332"/>
      <c r="BU49" s="332"/>
      <c r="BV49" s="332"/>
      <c r="BW49" s="332"/>
      <c r="BX49" s="332"/>
      <c r="BY49" s="332"/>
      <c r="BZ49" s="332"/>
      <c r="CA49" s="332"/>
      <c r="CB49" s="332"/>
      <c r="CC49" s="332"/>
      <c r="CD49" s="332"/>
      <c r="CE49" s="332"/>
      <c r="CF49" s="332"/>
      <c r="CG49" s="332"/>
      <c r="CH49" s="332"/>
      <c r="CI49" s="332"/>
      <c r="CJ49" s="332"/>
      <c r="CK49" s="332"/>
      <c r="CL49" s="332"/>
      <c r="CM49" s="332"/>
      <c r="CN49" s="332"/>
      <c r="CO49" s="332"/>
      <c r="CP49" s="332"/>
      <c r="CQ49" s="332"/>
      <c r="CR49" s="332"/>
      <c r="CS49" s="332"/>
      <c r="CT49" s="332"/>
      <c r="CU49" s="332"/>
      <c r="CV49" s="332"/>
      <c r="CW49" s="332"/>
      <c r="CX49" s="332"/>
      <c r="CY49" s="332"/>
      <c r="CZ49" s="332"/>
      <c r="DA49" s="332"/>
      <c r="DB49" s="332"/>
      <c r="DC49" s="332"/>
      <c r="DD49" s="332"/>
      <c r="DE49" s="332"/>
      <c r="DF49" s="332"/>
      <c r="DG49" s="332"/>
      <c r="DH49" s="332"/>
      <c r="DI49" s="332"/>
      <c r="DJ49" s="332"/>
      <c r="DK49" s="332"/>
      <c r="DL49" s="332"/>
      <c r="DM49" s="332"/>
      <c r="DN49" s="332"/>
      <c r="DO49" s="332"/>
      <c r="DP49" s="332"/>
      <c r="DQ49" s="332"/>
      <c r="DR49" s="332"/>
      <c r="DS49" s="332"/>
      <c r="DT49" s="332"/>
      <c r="DU49" s="332"/>
      <c r="DV49" s="332"/>
      <c r="DW49" s="332"/>
      <c r="DX49" s="332"/>
      <c r="DY49" s="332"/>
      <c r="DZ49" s="332"/>
      <c r="EA49" s="332"/>
      <c r="EB49" s="332"/>
      <c r="EC49" s="332"/>
      <c r="ED49" s="332"/>
      <c r="EE49" s="332"/>
      <c r="EF49" s="332"/>
      <c r="EG49" s="332"/>
      <c r="EH49" s="332"/>
      <c r="EI49" s="332"/>
      <c r="EJ49" s="332"/>
      <c r="EK49" s="332"/>
      <c r="EL49" s="332"/>
      <c r="EM49" s="332"/>
      <c r="EN49" s="332"/>
      <c r="EO49" s="332"/>
      <c r="EP49" s="332"/>
      <c r="EQ49" s="332"/>
      <c r="ER49" s="332"/>
      <c r="ES49" s="332"/>
      <c r="ET49" s="332"/>
      <c r="EU49" s="332"/>
      <c r="EV49" s="332"/>
      <c r="EW49" s="332"/>
      <c r="EX49" s="332"/>
      <c r="EY49" s="332"/>
      <c r="EZ49" s="332"/>
      <c r="FA49" s="332"/>
      <c r="FB49" s="332"/>
      <c r="FC49" s="332"/>
      <c r="FD49" s="332"/>
      <c r="FE49" s="332"/>
      <c r="FF49" s="332"/>
      <c r="FG49" s="332"/>
      <c r="FH49" s="332"/>
      <c r="FI49" s="332"/>
      <c r="FJ49" s="332"/>
      <c r="FK49" s="332"/>
      <c r="FL49" s="332"/>
      <c r="FM49" s="332"/>
      <c r="FN49" s="332"/>
      <c r="FO49" s="332"/>
      <c r="FP49" s="332"/>
      <c r="FQ49" s="332"/>
      <c r="FR49" s="332"/>
      <c r="FS49" s="332"/>
      <c r="FT49" s="332"/>
      <c r="FU49" s="332"/>
      <c r="FV49" s="332"/>
      <c r="FW49" s="332"/>
      <c r="FX49" s="332"/>
      <c r="FY49" s="332"/>
      <c r="FZ49" s="332"/>
      <c r="GA49" s="332"/>
      <c r="GB49" s="332"/>
      <c r="GC49" s="332"/>
      <c r="GD49" s="332"/>
      <c r="GE49" s="332"/>
      <c r="GF49" s="332"/>
      <c r="GG49" s="332"/>
      <c r="GH49" s="332"/>
      <c r="GI49" s="332"/>
      <c r="GJ49" s="332"/>
      <c r="GK49" s="332"/>
      <c r="GL49" s="332"/>
      <c r="GM49" s="332"/>
      <c r="GN49" s="332"/>
      <c r="GO49" s="332"/>
      <c r="GP49" s="332"/>
      <c r="GQ49" s="332"/>
      <c r="GR49" s="332"/>
      <c r="GS49" s="332"/>
      <c r="GT49" s="332"/>
      <c r="GU49" s="332"/>
      <c r="GV49" s="332"/>
      <c r="GW49" s="332"/>
      <c r="GX49" s="332"/>
      <c r="GY49" s="332"/>
      <c r="GZ49" s="332"/>
      <c r="HA49" s="332"/>
      <c r="HB49" s="332"/>
      <c r="HC49" s="332"/>
      <c r="HD49" s="332"/>
      <c r="HE49" s="332"/>
      <c r="HF49" s="332"/>
      <c r="HG49" s="332"/>
      <c r="HH49" s="332"/>
      <c r="HI49" s="332"/>
      <c r="HJ49" s="332"/>
      <c r="HK49" s="332"/>
      <c r="HL49" s="332"/>
      <c r="HM49" s="332"/>
      <c r="HN49" s="332"/>
      <c r="HO49" s="332"/>
      <c r="HP49" s="332"/>
      <c r="HQ49" s="332"/>
      <c r="HR49" s="332"/>
      <c r="HS49" s="332"/>
      <c r="HT49" s="332"/>
      <c r="HU49" s="332"/>
      <c r="HV49" s="332"/>
      <c r="HW49" s="332"/>
      <c r="HX49" s="332"/>
      <c r="HY49" s="332"/>
      <c r="HZ49" s="332"/>
      <c r="IA49" s="332"/>
      <c r="IB49" s="332"/>
      <c r="IC49" s="332"/>
      <c r="ID49" s="332"/>
      <c r="IE49" s="332"/>
      <c r="IF49" s="332"/>
      <c r="IG49" s="332"/>
      <c r="IH49" s="332"/>
      <c r="II49" s="332"/>
      <c r="IJ49" s="332"/>
      <c r="IK49" s="332"/>
      <c r="IL49" s="332"/>
      <c r="IM49" s="332"/>
      <c r="IN49" s="332"/>
      <c r="IO49" s="332"/>
      <c r="IP49" s="332"/>
      <c r="IQ49" s="332"/>
      <c r="IR49" s="332"/>
      <c r="IS49" s="332"/>
      <c r="IT49" s="332"/>
      <c r="IU49" s="332"/>
      <c r="IV49" s="332"/>
      <c r="IW49" s="332"/>
      <c r="IX49" s="332"/>
      <c r="IY49" s="332"/>
      <c r="IZ49" s="332"/>
      <c r="JA49" s="332"/>
      <c r="JB49" s="332"/>
      <c r="JC49" s="332"/>
      <c r="JD49" s="332"/>
      <c r="JE49" s="332"/>
      <c r="JF49" s="332"/>
      <c r="JG49" s="332"/>
      <c r="JH49" s="333"/>
    </row>
    <row r="50" spans="1:268" s="128" customFormat="1" ht="15" customHeight="1" x14ac:dyDescent="0.4">
      <c r="A50" s="125" t="s">
        <v>291</v>
      </c>
      <c r="B50" s="402" t="s">
        <v>7</v>
      </c>
      <c r="C50" s="390"/>
      <c r="D50" s="390" t="s">
        <v>43</v>
      </c>
      <c r="E50" s="390"/>
      <c r="F50" s="403"/>
      <c r="G50" s="391">
        <v>3</v>
      </c>
      <c r="H50" s="392">
        <f>G50*30</f>
        <v>90</v>
      </c>
      <c r="I50" s="392"/>
      <c r="J50" s="392"/>
      <c r="K50" s="392"/>
      <c r="L50" s="392"/>
      <c r="M50" s="393"/>
      <c r="N50" s="404"/>
      <c r="O50" s="391"/>
      <c r="P50" s="394"/>
      <c r="Q50" s="405"/>
      <c r="R50" s="393"/>
      <c r="S50" s="391"/>
      <c r="T50" s="394"/>
      <c r="U50" s="405"/>
      <c r="V50" s="394"/>
      <c r="W50" s="327"/>
      <c r="X50" s="328"/>
      <c r="Y50" s="328"/>
      <c r="Z50" s="328"/>
      <c r="AA50" s="328"/>
      <c r="AB50" s="328"/>
      <c r="AC50" s="328"/>
      <c r="AD50" s="329">
        <f t="shared" si="14"/>
        <v>0</v>
      </c>
      <c r="AE50" s="328"/>
      <c r="AF50" s="328"/>
      <c r="AG50" s="328"/>
      <c r="AH50" s="328"/>
      <c r="AI50" s="330"/>
      <c r="AJ50" s="331"/>
      <c r="AK50" s="331"/>
      <c r="AL50" s="331"/>
      <c r="AM50" s="331"/>
      <c r="AN50" s="330"/>
      <c r="AO50" s="330"/>
      <c r="AP50" s="330"/>
      <c r="AQ50" s="330"/>
      <c r="AR50" s="330"/>
      <c r="AS50" s="330"/>
      <c r="AT50" s="329"/>
      <c r="AU50" s="329"/>
      <c r="AV50" s="329"/>
      <c r="AW50" s="332"/>
      <c r="AX50" s="332"/>
      <c r="AY50" s="332"/>
      <c r="AZ50" s="332"/>
      <c r="BA50" s="332"/>
      <c r="BB50" s="332"/>
      <c r="BC50" s="332"/>
      <c r="BD50" s="332"/>
      <c r="BE50" s="332"/>
      <c r="BF50" s="332"/>
      <c r="BG50" s="332"/>
      <c r="BH50" s="332"/>
      <c r="BI50" s="332"/>
      <c r="BJ50" s="332"/>
      <c r="BK50" s="332"/>
      <c r="BL50" s="332"/>
      <c r="BM50" s="332"/>
      <c r="BN50" s="332"/>
      <c r="BO50" s="332"/>
      <c r="BP50" s="332"/>
      <c r="BQ50" s="332"/>
      <c r="BR50" s="332"/>
      <c r="BS50" s="332"/>
      <c r="BT50" s="332"/>
      <c r="BU50" s="332"/>
      <c r="BV50" s="332"/>
      <c r="BW50" s="332"/>
      <c r="BX50" s="332"/>
      <c r="BY50" s="332"/>
      <c r="BZ50" s="332"/>
      <c r="CA50" s="332"/>
      <c r="CB50" s="332"/>
      <c r="CC50" s="332"/>
      <c r="CD50" s="332"/>
      <c r="CE50" s="332"/>
      <c r="CF50" s="332"/>
      <c r="CG50" s="332"/>
      <c r="CH50" s="332"/>
      <c r="CI50" s="332"/>
      <c r="CJ50" s="332"/>
      <c r="CK50" s="332"/>
      <c r="CL50" s="332"/>
      <c r="CM50" s="332"/>
      <c r="CN50" s="332"/>
      <c r="CO50" s="332"/>
      <c r="CP50" s="332"/>
      <c r="CQ50" s="332"/>
      <c r="CR50" s="332"/>
      <c r="CS50" s="332"/>
      <c r="CT50" s="332"/>
      <c r="CU50" s="332"/>
      <c r="CV50" s="332"/>
      <c r="CW50" s="332"/>
      <c r="CX50" s="332"/>
      <c r="CY50" s="332"/>
      <c r="CZ50" s="332"/>
      <c r="DA50" s="332"/>
      <c r="DB50" s="332"/>
      <c r="DC50" s="332"/>
      <c r="DD50" s="332"/>
      <c r="DE50" s="332"/>
      <c r="DF50" s="332"/>
      <c r="DG50" s="332"/>
      <c r="DH50" s="332"/>
      <c r="DI50" s="332"/>
      <c r="DJ50" s="332"/>
      <c r="DK50" s="332"/>
      <c r="DL50" s="332"/>
      <c r="DM50" s="332"/>
      <c r="DN50" s="332"/>
      <c r="DO50" s="332"/>
      <c r="DP50" s="332"/>
      <c r="DQ50" s="332"/>
      <c r="DR50" s="332"/>
      <c r="DS50" s="332"/>
      <c r="DT50" s="332"/>
      <c r="DU50" s="332"/>
      <c r="DV50" s="332"/>
      <c r="DW50" s="332"/>
      <c r="DX50" s="332"/>
      <c r="DY50" s="332"/>
      <c r="DZ50" s="332"/>
      <c r="EA50" s="332"/>
      <c r="EB50" s="332"/>
      <c r="EC50" s="332"/>
      <c r="ED50" s="332"/>
      <c r="EE50" s="332"/>
      <c r="EF50" s="332"/>
      <c r="EG50" s="332"/>
      <c r="EH50" s="332"/>
      <c r="EI50" s="332"/>
      <c r="EJ50" s="332"/>
      <c r="EK50" s="332"/>
      <c r="EL50" s="332"/>
      <c r="EM50" s="332"/>
      <c r="EN50" s="332"/>
      <c r="EO50" s="332"/>
      <c r="EP50" s="332"/>
      <c r="EQ50" s="332"/>
      <c r="ER50" s="332"/>
      <c r="ES50" s="332"/>
      <c r="ET50" s="332"/>
      <c r="EU50" s="332"/>
      <c r="EV50" s="332"/>
      <c r="EW50" s="332"/>
      <c r="EX50" s="332"/>
      <c r="EY50" s="332"/>
      <c r="EZ50" s="332"/>
      <c r="FA50" s="332"/>
      <c r="FB50" s="332"/>
      <c r="FC50" s="332"/>
      <c r="FD50" s="332"/>
      <c r="FE50" s="332"/>
      <c r="FF50" s="332"/>
      <c r="FG50" s="332"/>
      <c r="FH50" s="332"/>
      <c r="FI50" s="332"/>
      <c r="FJ50" s="332"/>
      <c r="FK50" s="332"/>
      <c r="FL50" s="332"/>
      <c r="FM50" s="332"/>
      <c r="FN50" s="332"/>
      <c r="FO50" s="332"/>
      <c r="FP50" s="332"/>
      <c r="FQ50" s="332"/>
      <c r="FR50" s="332"/>
      <c r="FS50" s="332"/>
      <c r="FT50" s="332"/>
      <c r="FU50" s="332"/>
      <c r="FV50" s="332"/>
      <c r="FW50" s="332"/>
      <c r="FX50" s="332"/>
      <c r="FY50" s="332"/>
      <c r="FZ50" s="332"/>
      <c r="GA50" s="332"/>
      <c r="GB50" s="332"/>
      <c r="GC50" s="332"/>
      <c r="GD50" s="332"/>
      <c r="GE50" s="332"/>
      <c r="GF50" s="332"/>
      <c r="GG50" s="332"/>
      <c r="GH50" s="332"/>
      <c r="GI50" s="332"/>
      <c r="GJ50" s="332"/>
      <c r="GK50" s="332"/>
      <c r="GL50" s="332"/>
      <c r="GM50" s="332"/>
      <c r="GN50" s="332"/>
      <c r="GO50" s="332"/>
      <c r="GP50" s="332"/>
      <c r="GQ50" s="332"/>
      <c r="GR50" s="332"/>
      <c r="GS50" s="332"/>
      <c r="GT50" s="332"/>
      <c r="GU50" s="332"/>
      <c r="GV50" s="332"/>
      <c r="GW50" s="332"/>
      <c r="GX50" s="332"/>
      <c r="GY50" s="332"/>
      <c r="GZ50" s="332"/>
      <c r="HA50" s="332"/>
      <c r="HB50" s="332"/>
      <c r="HC50" s="332"/>
      <c r="HD50" s="332"/>
      <c r="HE50" s="332"/>
      <c r="HF50" s="332"/>
      <c r="HG50" s="332"/>
      <c r="HH50" s="332"/>
      <c r="HI50" s="332"/>
      <c r="HJ50" s="332"/>
      <c r="HK50" s="332"/>
      <c r="HL50" s="332"/>
      <c r="HM50" s="332"/>
      <c r="HN50" s="332"/>
      <c r="HO50" s="332"/>
      <c r="HP50" s="332"/>
      <c r="HQ50" s="332"/>
      <c r="HR50" s="332"/>
      <c r="HS50" s="332"/>
      <c r="HT50" s="332"/>
      <c r="HU50" s="332"/>
      <c r="HV50" s="332"/>
      <c r="HW50" s="332"/>
      <c r="HX50" s="332"/>
      <c r="HY50" s="332"/>
      <c r="HZ50" s="332"/>
      <c r="IA50" s="332"/>
      <c r="IB50" s="332"/>
      <c r="IC50" s="332"/>
      <c r="ID50" s="332"/>
      <c r="IE50" s="332"/>
      <c r="IF50" s="332"/>
      <c r="IG50" s="332"/>
      <c r="IH50" s="332"/>
      <c r="II50" s="332"/>
      <c r="IJ50" s="332"/>
      <c r="IK50" s="332"/>
      <c r="IL50" s="332"/>
      <c r="IM50" s="332"/>
      <c r="IN50" s="332"/>
      <c r="IO50" s="332"/>
      <c r="IP50" s="332"/>
      <c r="IQ50" s="332"/>
      <c r="IR50" s="332"/>
      <c r="IS50" s="332"/>
      <c r="IT50" s="332"/>
      <c r="IU50" s="332"/>
      <c r="IV50" s="332"/>
      <c r="IW50" s="332"/>
      <c r="IX50" s="332"/>
      <c r="IY50" s="332"/>
      <c r="IZ50" s="332"/>
      <c r="JA50" s="332"/>
      <c r="JB50" s="332"/>
      <c r="JC50" s="332"/>
      <c r="JD50" s="332"/>
      <c r="JE50" s="332"/>
      <c r="JF50" s="332"/>
      <c r="JG50" s="332"/>
      <c r="JH50" s="333"/>
    </row>
    <row r="51" spans="1:268" s="128" customFormat="1" ht="15" customHeight="1" thickBot="1" x14ac:dyDescent="0.35">
      <c r="A51" s="371" t="s">
        <v>292</v>
      </c>
      <c r="B51" s="334" t="s">
        <v>7</v>
      </c>
      <c r="C51" s="131"/>
      <c r="D51" s="131" t="s">
        <v>28</v>
      </c>
      <c r="E51" s="131"/>
      <c r="F51" s="406"/>
      <c r="G51" s="391">
        <v>3</v>
      </c>
      <c r="H51" s="392">
        <f t="shared" ref="H51:H52" si="15">G51*30</f>
        <v>90</v>
      </c>
      <c r="I51" s="175"/>
      <c r="J51" s="175"/>
      <c r="K51" s="175"/>
      <c r="L51" s="175"/>
      <c r="M51" s="176"/>
      <c r="N51" s="407"/>
      <c r="O51" s="178"/>
      <c r="P51" s="179"/>
      <c r="Q51" s="180"/>
      <c r="R51" s="176"/>
      <c r="S51" s="178"/>
      <c r="T51" s="179"/>
      <c r="U51" s="180"/>
      <c r="V51" s="179"/>
      <c r="W51" s="335"/>
      <c r="X51" s="329"/>
      <c r="Y51" s="329"/>
      <c r="Z51" s="329"/>
      <c r="AA51" s="329"/>
      <c r="AB51" s="329"/>
      <c r="AC51" s="329"/>
      <c r="AD51" s="329">
        <f t="shared" si="14"/>
        <v>0</v>
      </c>
      <c r="AE51" s="329"/>
      <c r="AF51" s="329"/>
      <c r="AG51" s="329"/>
      <c r="AH51" s="329"/>
      <c r="AI51" s="329"/>
      <c r="AJ51" s="329"/>
      <c r="AK51" s="329"/>
      <c r="AL51" s="329"/>
      <c r="AM51" s="329"/>
      <c r="AN51" s="329"/>
      <c r="AO51" s="329"/>
      <c r="AP51" s="329"/>
      <c r="AQ51" s="329"/>
      <c r="AR51" s="329"/>
      <c r="AS51" s="332"/>
      <c r="AT51" s="332"/>
      <c r="AU51" s="332"/>
      <c r="AV51" s="332"/>
      <c r="AW51" s="332"/>
      <c r="AX51" s="332"/>
      <c r="AY51" s="332"/>
      <c r="AZ51" s="332"/>
      <c r="BA51" s="332"/>
      <c r="BB51" s="332"/>
      <c r="BC51" s="332"/>
      <c r="BD51" s="332"/>
      <c r="BE51" s="332"/>
      <c r="BF51" s="332"/>
      <c r="BG51" s="332"/>
      <c r="BH51" s="332"/>
      <c r="BI51" s="332"/>
      <c r="BJ51" s="332"/>
      <c r="BK51" s="332"/>
      <c r="BL51" s="332"/>
      <c r="BM51" s="332"/>
      <c r="BN51" s="332"/>
      <c r="BO51" s="332"/>
      <c r="BP51" s="332"/>
      <c r="BQ51" s="332"/>
      <c r="BR51" s="332"/>
      <c r="BS51" s="332"/>
      <c r="BT51" s="332"/>
      <c r="BU51" s="332"/>
      <c r="BV51" s="332"/>
      <c r="BW51" s="332"/>
      <c r="BX51" s="332"/>
      <c r="BY51" s="332"/>
      <c r="BZ51" s="332"/>
      <c r="CA51" s="332"/>
      <c r="CB51" s="332"/>
      <c r="CC51" s="332"/>
      <c r="CD51" s="332"/>
      <c r="CE51" s="332"/>
      <c r="CF51" s="332"/>
      <c r="CG51" s="332"/>
      <c r="CH51" s="332"/>
      <c r="CI51" s="332"/>
      <c r="CJ51" s="332"/>
      <c r="CK51" s="332"/>
      <c r="CL51" s="332"/>
      <c r="CM51" s="332"/>
      <c r="CN51" s="332"/>
      <c r="CO51" s="332"/>
      <c r="CP51" s="332"/>
      <c r="CQ51" s="332"/>
      <c r="CR51" s="332"/>
      <c r="CS51" s="332"/>
      <c r="CT51" s="332"/>
      <c r="CU51" s="332"/>
      <c r="CV51" s="332"/>
      <c r="CW51" s="332"/>
      <c r="CX51" s="332"/>
      <c r="CY51" s="332"/>
      <c r="CZ51" s="332"/>
      <c r="DA51" s="332"/>
      <c r="DB51" s="332"/>
      <c r="DC51" s="332"/>
      <c r="DD51" s="332"/>
      <c r="DE51" s="332"/>
      <c r="DF51" s="332"/>
      <c r="DG51" s="332"/>
      <c r="DH51" s="332"/>
      <c r="DI51" s="332"/>
      <c r="DJ51" s="332"/>
      <c r="DK51" s="332"/>
      <c r="DL51" s="332"/>
      <c r="DM51" s="332"/>
      <c r="DN51" s="332"/>
      <c r="DO51" s="332"/>
      <c r="DP51" s="332"/>
      <c r="DQ51" s="332"/>
      <c r="DR51" s="332"/>
      <c r="DS51" s="332"/>
      <c r="DT51" s="332"/>
      <c r="DU51" s="332"/>
      <c r="DV51" s="332"/>
      <c r="DW51" s="332"/>
      <c r="DX51" s="332"/>
      <c r="DY51" s="332"/>
      <c r="DZ51" s="332"/>
      <c r="EA51" s="332"/>
      <c r="EB51" s="332"/>
      <c r="EC51" s="332"/>
      <c r="ED51" s="332"/>
      <c r="EE51" s="332"/>
      <c r="EF51" s="332"/>
      <c r="EG51" s="332"/>
      <c r="EH51" s="332"/>
      <c r="EI51" s="332"/>
      <c r="EJ51" s="332"/>
      <c r="EK51" s="332"/>
      <c r="EL51" s="332"/>
      <c r="EM51" s="332"/>
      <c r="EN51" s="332"/>
      <c r="EO51" s="332"/>
      <c r="EP51" s="332"/>
      <c r="EQ51" s="332"/>
      <c r="ER51" s="332"/>
      <c r="ES51" s="332"/>
      <c r="ET51" s="332"/>
      <c r="EU51" s="332"/>
      <c r="EV51" s="332"/>
      <c r="EW51" s="332"/>
      <c r="EX51" s="332"/>
      <c r="EY51" s="332"/>
      <c r="EZ51" s="332"/>
      <c r="FA51" s="332"/>
      <c r="FB51" s="332"/>
      <c r="FC51" s="332"/>
      <c r="FD51" s="332"/>
      <c r="FE51" s="332"/>
      <c r="FF51" s="332"/>
      <c r="FG51" s="332"/>
      <c r="FH51" s="332"/>
      <c r="FI51" s="332"/>
      <c r="FJ51" s="332"/>
      <c r="FK51" s="332"/>
      <c r="FL51" s="332"/>
      <c r="FM51" s="332"/>
      <c r="FN51" s="332"/>
      <c r="FO51" s="332"/>
      <c r="FP51" s="332"/>
      <c r="FQ51" s="332"/>
      <c r="FR51" s="332"/>
      <c r="FS51" s="332"/>
      <c r="FT51" s="332"/>
      <c r="FU51" s="332"/>
      <c r="FV51" s="332"/>
      <c r="FW51" s="332"/>
      <c r="FX51" s="332"/>
      <c r="FY51" s="332"/>
      <c r="FZ51" s="332"/>
      <c r="GA51" s="332"/>
      <c r="GB51" s="332"/>
      <c r="GC51" s="332"/>
      <c r="GD51" s="332"/>
      <c r="GE51" s="332"/>
      <c r="GF51" s="332"/>
      <c r="GG51" s="332"/>
      <c r="GH51" s="332"/>
      <c r="GI51" s="332"/>
      <c r="GJ51" s="332"/>
      <c r="GK51" s="332"/>
      <c r="GL51" s="332"/>
      <c r="GM51" s="332"/>
      <c r="GN51" s="332"/>
      <c r="GO51" s="332"/>
      <c r="GP51" s="332"/>
      <c r="GQ51" s="332"/>
      <c r="GR51" s="332"/>
      <c r="GS51" s="332"/>
      <c r="GT51" s="332"/>
      <c r="GU51" s="332"/>
      <c r="GV51" s="332"/>
      <c r="GW51" s="332"/>
      <c r="GX51" s="332"/>
      <c r="GY51" s="332"/>
      <c r="GZ51" s="332"/>
      <c r="HA51" s="332"/>
      <c r="HB51" s="332"/>
      <c r="HC51" s="332"/>
      <c r="HD51" s="332"/>
      <c r="HE51" s="332"/>
      <c r="HF51" s="332"/>
      <c r="HG51" s="332"/>
      <c r="HH51" s="332"/>
      <c r="HI51" s="332"/>
      <c r="HJ51" s="332"/>
      <c r="HK51" s="332"/>
      <c r="HL51" s="332"/>
      <c r="HM51" s="332"/>
      <c r="HN51" s="332"/>
      <c r="HO51" s="332"/>
      <c r="HP51" s="332"/>
      <c r="HQ51" s="332"/>
      <c r="HR51" s="332"/>
      <c r="HS51" s="332"/>
      <c r="HT51" s="332"/>
      <c r="HU51" s="332"/>
      <c r="HV51" s="332"/>
      <c r="HW51" s="332"/>
      <c r="HX51" s="332"/>
      <c r="HY51" s="332"/>
      <c r="HZ51" s="332"/>
      <c r="IA51" s="332"/>
      <c r="IB51" s="332"/>
      <c r="IC51" s="332"/>
      <c r="ID51" s="332"/>
      <c r="IE51" s="332"/>
      <c r="IF51" s="332"/>
      <c r="IG51" s="332"/>
      <c r="IH51" s="332"/>
      <c r="II51" s="332"/>
      <c r="IJ51" s="332"/>
      <c r="IK51" s="332"/>
      <c r="IL51" s="332"/>
      <c r="IM51" s="332"/>
      <c r="IN51" s="332"/>
      <c r="IO51" s="332"/>
      <c r="IP51" s="332"/>
      <c r="IQ51" s="332"/>
      <c r="IR51" s="332"/>
      <c r="IS51" s="332"/>
      <c r="IT51" s="332"/>
      <c r="IU51" s="332"/>
      <c r="IV51" s="332"/>
      <c r="IW51" s="332"/>
      <c r="IX51" s="332"/>
      <c r="IY51" s="332"/>
      <c r="IZ51" s="332"/>
      <c r="JA51" s="332"/>
      <c r="JB51" s="332"/>
      <c r="JC51" s="332"/>
      <c r="JD51" s="332"/>
      <c r="JE51" s="332"/>
      <c r="JF51" s="332"/>
      <c r="JG51" s="332"/>
      <c r="JH51" s="333"/>
    </row>
    <row r="52" spans="1:268" s="128" customFormat="1" ht="15" customHeight="1" thickBot="1" x14ac:dyDescent="0.35">
      <c r="A52" s="130" t="s">
        <v>293</v>
      </c>
      <c r="B52" s="408" t="s">
        <v>7</v>
      </c>
      <c r="C52" s="379"/>
      <c r="D52" s="379" t="s">
        <v>383</v>
      </c>
      <c r="E52" s="379"/>
      <c r="F52" s="409"/>
      <c r="G52" s="391">
        <v>3</v>
      </c>
      <c r="H52" s="392">
        <f t="shared" si="15"/>
        <v>90</v>
      </c>
      <c r="I52" s="383"/>
      <c r="J52" s="383"/>
      <c r="K52" s="383"/>
      <c r="L52" s="383"/>
      <c r="M52" s="384"/>
      <c r="N52" s="410"/>
      <c r="O52" s="381"/>
      <c r="P52" s="385"/>
      <c r="Q52" s="411"/>
      <c r="R52" s="384"/>
      <c r="S52" s="381"/>
      <c r="T52" s="385"/>
      <c r="U52" s="411"/>
      <c r="V52" s="385"/>
      <c r="W52" s="335"/>
      <c r="X52" s="329"/>
      <c r="Y52" s="329"/>
      <c r="Z52" s="329"/>
      <c r="AA52" s="329"/>
      <c r="AB52" s="329"/>
      <c r="AC52" s="329"/>
      <c r="AD52" s="329">
        <f t="shared" si="14"/>
        <v>0</v>
      </c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329"/>
      <c r="AR52" s="329"/>
      <c r="AS52" s="332"/>
      <c r="AT52" s="332"/>
      <c r="AU52" s="332"/>
      <c r="AV52" s="332"/>
      <c r="AW52" s="332"/>
      <c r="AX52" s="332"/>
      <c r="AY52" s="332"/>
      <c r="AZ52" s="332"/>
      <c r="BA52" s="332"/>
      <c r="BB52" s="332"/>
      <c r="BC52" s="332"/>
      <c r="BD52" s="332"/>
      <c r="BE52" s="332"/>
      <c r="BF52" s="332"/>
      <c r="BG52" s="332"/>
      <c r="BH52" s="332"/>
      <c r="BI52" s="332"/>
      <c r="BJ52" s="332"/>
      <c r="BK52" s="332"/>
      <c r="BL52" s="332"/>
      <c r="BM52" s="332"/>
      <c r="BN52" s="332"/>
      <c r="BO52" s="332"/>
      <c r="BP52" s="332"/>
      <c r="BQ52" s="332"/>
      <c r="BR52" s="332"/>
      <c r="BS52" s="332"/>
      <c r="BT52" s="332"/>
      <c r="BU52" s="332"/>
      <c r="BV52" s="332"/>
      <c r="BW52" s="332"/>
      <c r="BX52" s="332"/>
      <c r="BY52" s="332"/>
      <c r="BZ52" s="332"/>
      <c r="CA52" s="332"/>
      <c r="CB52" s="332"/>
      <c r="CC52" s="332"/>
      <c r="CD52" s="332"/>
      <c r="CE52" s="332"/>
      <c r="CF52" s="332"/>
      <c r="CG52" s="332"/>
      <c r="CH52" s="332"/>
      <c r="CI52" s="332"/>
      <c r="CJ52" s="332"/>
      <c r="CK52" s="332"/>
      <c r="CL52" s="332"/>
      <c r="CM52" s="332"/>
      <c r="CN52" s="332"/>
      <c r="CO52" s="332"/>
      <c r="CP52" s="332"/>
      <c r="CQ52" s="332"/>
      <c r="CR52" s="332"/>
      <c r="CS52" s="332"/>
      <c r="CT52" s="332"/>
      <c r="CU52" s="332"/>
      <c r="CV52" s="332"/>
      <c r="CW52" s="332"/>
      <c r="CX52" s="332"/>
      <c r="CY52" s="332"/>
      <c r="CZ52" s="332"/>
      <c r="DA52" s="332"/>
      <c r="DB52" s="332"/>
      <c r="DC52" s="332"/>
      <c r="DD52" s="332"/>
      <c r="DE52" s="332"/>
      <c r="DF52" s="332"/>
      <c r="DG52" s="332"/>
      <c r="DH52" s="332"/>
      <c r="DI52" s="332"/>
      <c r="DJ52" s="332"/>
      <c r="DK52" s="332"/>
      <c r="DL52" s="332"/>
      <c r="DM52" s="332"/>
      <c r="DN52" s="332"/>
      <c r="DO52" s="332"/>
      <c r="DP52" s="332"/>
      <c r="DQ52" s="332"/>
      <c r="DR52" s="332"/>
      <c r="DS52" s="332"/>
      <c r="DT52" s="332"/>
      <c r="DU52" s="332"/>
      <c r="DV52" s="332"/>
      <c r="DW52" s="332"/>
      <c r="DX52" s="332"/>
      <c r="DY52" s="332"/>
      <c r="DZ52" s="332"/>
      <c r="EA52" s="332"/>
      <c r="EB52" s="332"/>
      <c r="EC52" s="332"/>
      <c r="ED52" s="332"/>
      <c r="EE52" s="332"/>
      <c r="EF52" s="332"/>
      <c r="EG52" s="332"/>
      <c r="EH52" s="332"/>
      <c r="EI52" s="332"/>
      <c r="EJ52" s="332"/>
      <c r="EK52" s="332"/>
      <c r="EL52" s="332"/>
      <c r="EM52" s="332"/>
      <c r="EN52" s="332"/>
      <c r="EO52" s="332"/>
      <c r="EP52" s="332"/>
      <c r="EQ52" s="332"/>
      <c r="ER52" s="332"/>
      <c r="ES52" s="332"/>
      <c r="ET52" s="332"/>
      <c r="EU52" s="332"/>
      <c r="EV52" s="332"/>
      <c r="EW52" s="332"/>
      <c r="EX52" s="332"/>
      <c r="EY52" s="332"/>
      <c r="EZ52" s="332"/>
      <c r="FA52" s="332"/>
      <c r="FB52" s="332"/>
      <c r="FC52" s="332"/>
      <c r="FD52" s="332"/>
      <c r="FE52" s="332"/>
      <c r="FF52" s="332"/>
      <c r="FG52" s="332"/>
      <c r="FH52" s="332"/>
      <c r="FI52" s="332"/>
      <c r="FJ52" s="332"/>
      <c r="FK52" s="332"/>
      <c r="FL52" s="332"/>
      <c r="FM52" s="332"/>
      <c r="FN52" s="332"/>
      <c r="FO52" s="332"/>
      <c r="FP52" s="332"/>
      <c r="FQ52" s="332"/>
      <c r="FR52" s="332"/>
      <c r="FS52" s="332"/>
      <c r="FT52" s="332"/>
      <c r="FU52" s="332"/>
      <c r="FV52" s="332"/>
      <c r="FW52" s="332"/>
      <c r="FX52" s="332"/>
      <c r="FY52" s="332"/>
      <c r="FZ52" s="332"/>
      <c r="GA52" s="332"/>
      <c r="GB52" s="332"/>
      <c r="GC52" s="332"/>
      <c r="GD52" s="332"/>
      <c r="GE52" s="332"/>
      <c r="GF52" s="332"/>
      <c r="GG52" s="332"/>
      <c r="GH52" s="332"/>
      <c r="GI52" s="332"/>
      <c r="GJ52" s="332"/>
      <c r="GK52" s="332"/>
      <c r="GL52" s="332"/>
      <c r="GM52" s="332"/>
      <c r="GN52" s="332"/>
      <c r="GO52" s="332"/>
      <c r="GP52" s="332"/>
      <c r="GQ52" s="332"/>
      <c r="GR52" s="332"/>
      <c r="GS52" s="332"/>
      <c r="GT52" s="332"/>
      <c r="GU52" s="332"/>
      <c r="GV52" s="332"/>
      <c r="GW52" s="332"/>
      <c r="GX52" s="332"/>
      <c r="GY52" s="332"/>
      <c r="GZ52" s="332"/>
      <c r="HA52" s="332"/>
      <c r="HB52" s="332"/>
      <c r="HC52" s="332"/>
      <c r="HD52" s="332"/>
      <c r="HE52" s="332"/>
      <c r="HF52" s="332"/>
      <c r="HG52" s="332"/>
      <c r="HH52" s="332"/>
      <c r="HI52" s="332"/>
      <c r="HJ52" s="332"/>
      <c r="HK52" s="332"/>
      <c r="HL52" s="332"/>
      <c r="HM52" s="332"/>
      <c r="HN52" s="332"/>
      <c r="HO52" s="332"/>
      <c r="HP52" s="332"/>
      <c r="HQ52" s="332"/>
      <c r="HR52" s="332"/>
      <c r="HS52" s="332"/>
      <c r="HT52" s="332"/>
      <c r="HU52" s="332"/>
      <c r="HV52" s="332"/>
      <c r="HW52" s="332"/>
      <c r="HX52" s="332"/>
      <c r="HY52" s="332"/>
      <c r="HZ52" s="332"/>
      <c r="IA52" s="332"/>
      <c r="IB52" s="332"/>
      <c r="IC52" s="332"/>
      <c r="ID52" s="332"/>
      <c r="IE52" s="332"/>
      <c r="IF52" s="332"/>
      <c r="IG52" s="332"/>
      <c r="IH52" s="332"/>
      <c r="II52" s="332"/>
      <c r="IJ52" s="332"/>
      <c r="IK52" s="332"/>
      <c r="IL52" s="332"/>
      <c r="IM52" s="332"/>
      <c r="IN52" s="332"/>
      <c r="IO52" s="332"/>
      <c r="IP52" s="332"/>
      <c r="IQ52" s="332"/>
      <c r="IR52" s="332"/>
      <c r="IS52" s="332"/>
      <c r="IT52" s="332"/>
      <c r="IU52" s="332"/>
      <c r="IV52" s="332"/>
      <c r="IW52" s="332"/>
      <c r="IX52" s="332"/>
      <c r="IY52" s="332"/>
      <c r="IZ52" s="332"/>
      <c r="JA52" s="332"/>
      <c r="JB52" s="332"/>
      <c r="JC52" s="332"/>
      <c r="JD52" s="332"/>
      <c r="JE52" s="332"/>
      <c r="JF52" s="332"/>
      <c r="JG52" s="332"/>
      <c r="JH52" s="333"/>
    </row>
    <row r="53" spans="1:268" s="128" customFormat="1" ht="15" customHeight="1" thickBot="1" x14ac:dyDescent="0.35">
      <c r="A53" s="130" t="s">
        <v>294</v>
      </c>
      <c r="B53" s="408" t="s">
        <v>325</v>
      </c>
      <c r="C53" s="379">
        <v>8</v>
      </c>
      <c r="D53" s="379"/>
      <c r="E53" s="379"/>
      <c r="F53" s="409"/>
      <c r="G53" s="412">
        <v>3</v>
      </c>
      <c r="H53" s="413">
        <f>G53*30</f>
        <v>90</v>
      </c>
      <c r="I53" s="383"/>
      <c r="J53" s="383"/>
      <c r="K53" s="383"/>
      <c r="L53" s="383"/>
      <c r="M53" s="384"/>
      <c r="N53" s="410"/>
      <c r="O53" s="381"/>
      <c r="P53" s="385"/>
      <c r="Q53" s="411"/>
      <c r="R53" s="384"/>
      <c r="S53" s="381"/>
      <c r="T53" s="385"/>
      <c r="U53" s="411"/>
      <c r="V53" s="385"/>
      <c r="W53" s="335"/>
      <c r="X53" s="329"/>
      <c r="Y53" s="329"/>
      <c r="Z53" s="329"/>
      <c r="AA53" s="329"/>
      <c r="AB53" s="329"/>
      <c r="AC53" s="329"/>
      <c r="AD53" s="329"/>
      <c r="AE53" s="329"/>
      <c r="AF53" s="329"/>
      <c r="AG53" s="329"/>
      <c r="AH53" s="329"/>
      <c r="AI53" s="329"/>
      <c r="AJ53" s="329"/>
      <c r="AK53" s="329"/>
      <c r="AL53" s="329"/>
      <c r="AM53" s="329"/>
      <c r="AN53" s="329"/>
      <c r="AO53" s="329"/>
      <c r="AP53" s="329"/>
      <c r="AQ53" s="329"/>
      <c r="AR53" s="329"/>
      <c r="AS53" s="332"/>
      <c r="AT53" s="332"/>
      <c r="AU53" s="332"/>
      <c r="AV53" s="332"/>
      <c r="AW53" s="332"/>
      <c r="AX53" s="332"/>
      <c r="AY53" s="332"/>
      <c r="AZ53" s="332"/>
      <c r="BA53" s="332"/>
      <c r="BB53" s="332"/>
      <c r="BC53" s="332"/>
      <c r="BD53" s="332"/>
      <c r="BE53" s="332"/>
      <c r="BF53" s="332"/>
      <c r="BG53" s="332"/>
      <c r="BH53" s="332"/>
      <c r="BI53" s="332"/>
      <c r="BJ53" s="332"/>
      <c r="BK53" s="332"/>
      <c r="BL53" s="332"/>
      <c r="BM53" s="332"/>
      <c r="BN53" s="332"/>
      <c r="BO53" s="332"/>
      <c r="BP53" s="332"/>
      <c r="BQ53" s="332"/>
      <c r="BR53" s="332"/>
      <c r="BS53" s="332"/>
      <c r="BT53" s="332"/>
      <c r="BU53" s="332"/>
      <c r="BV53" s="332"/>
      <c r="BW53" s="332"/>
      <c r="BX53" s="332"/>
      <c r="BY53" s="332"/>
      <c r="BZ53" s="332"/>
      <c r="CA53" s="332"/>
      <c r="CB53" s="332"/>
      <c r="CC53" s="332"/>
      <c r="CD53" s="332"/>
      <c r="CE53" s="332"/>
      <c r="CF53" s="332"/>
      <c r="CG53" s="332"/>
      <c r="CH53" s="332"/>
      <c r="CI53" s="332"/>
      <c r="CJ53" s="332"/>
      <c r="CK53" s="332"/>
      <c r="CL53" s="332"/>
      <c r="CM53" s="332"/>
      <c r="CN53" s="332"/>
      <c r="CO53" s="332"/>
      <c r="CP53" s="332"/>
      <c r="CQ53" s="332"/>
      <c r="CR53" s="332"/>
      <c r="CS53" s="332"/>
      <c r="CT53" s="332"/>
      <c r="CU53" s="332"/>
      <c r="CV53" s="332"/>
      <c r="CW53" s="332"/>
      <c r="CX53" s="332"/>
      <c r="CY53" s="332"/>
      <c r="CZ53" s="332"/>
      <c r="DA53" s="332"/>
      <c r="DB53" s="332"/>
      <c r="DC53" s="332"/>
      <c r="DD53" s="332"/>
      <c r="DE53" s="332"/>
      <c r="DF53" s="332"/>
      <c r="DG53" s="332"/>
      <c r="DH53" s="332"/>
      <c r="DI53" s="332"/>
      <c r="DJ53" s="332"/>
      <c r="DK53" s="332"/>
      <c r="DL53" s="332"/>
      <c r="DM53" s="332"/>
      <c r="DN53" s="332"/>
      <c r="DO53" s="332"/>
      <c r="DP53" s="332"/>
      <c r="DQ53" s="332"/>
      <c r="DR53" s="332"/>
      <c r="DS53" s="332"/>
      <c r="DT53" s="332"/>
      <c r="DU53" s="332"/>
      <c r="DV53" s="332"/>
      <c r="DW53" s="332"/>
      <c r="DX53" s="332"/>
      <c r="DY53" s="332"/>
      <c r="DZ53" s="332"/>
      <c r="EA53" s="332"/>
      <c r="EB53" s="332"/>
      <c r="EC53" s="332"/>
      <c r="ED53" s="332"/>
      <c r="EE53" s="332"/>
      <c r="EF53" s="332"/>
      <c r="EG53" s="332"/>
      <c r="EH53" s="332"/>
      <c r="EI53" s="332"/>
      <c r="EJ53" s="332"/>
      <c r="EK53" s="332"/>
      <c r="EL53" s="332"/>
      <c r="EM53" s="332"/>
      <c r="EN53" s="332"/>
      <c r="EO53" s="332"/>
      <c r="EP53" s="332"/>
      <c r="EQ53" s="332"/>
      <c r="ER53" s="332"/>
      <c r="ES53" s="332"/>
      <c r="ET53" s="332"/>
      <c r="EU53" s="332"/>
      <c r="EV53" s="332"/>
      <c r="EW53" s="332"/>
      <c r="EX53" s="332"/>
      <c r="EY53" s="332"/>
      <c r="EZ53" s="332"/>
      <c r="FA53" s="332"/>
      <c r="FB53" s="332"/>
      <c r="FC53" s="332"/>
      <c r="FD53" s="332"/>
      <c r="FE53" s="332"/>
      <c r="FF53" s="332"/>
      <c r="FG53" s="332"/>
      <c r="FH53" s="332"/>
      <c r="FI53" s="332"/>
      <c r="FJ53" s="332"/>
      <c r="FK53" s="332"/>
      <c r="FL53" s="332"/>
      <c r="FM53" s="332"/>
      <c r="FN53" s="332"/>
      <c r="FO53" s="332"/>
      <c r="FP53" s="332"/>
      <c r="FQ53" s="332"/>
      <c r="FR53" s="332"/>
      <c r="FS53" s="332"/>
      <c r="FT53" s="332"/>
      <c r="FU53" s="332"/>
      <c r="FV53" s="332"/>
      <c r="FW53" s="332"/>
      <c r="FX53" s="332"/>
      <c r="FY53" s="332"/>
      <c r="FZ53" s="332"/>
      <c r="GA53" s="332"/>
      <c r="GB53" s="332"/>
      <c r="GC53" s="332"/>
      <c r="GD53" s="332"/>
      <c r="GE53" s="332"/>
      <c r="GF53" s="332"/>
      <c r="GG53" s="332"/>
      <c r="GH53" s="332"/>
      <c r="GI53" s="332"/>
      <c r="GJ53" s="332"/>
      <c r="GK53" s="332"/>
      <c r="GL53" s="332"/>
      <c r="GM53" s="332"/>
      <c r="GN53" s="332"/>
      <c r="GO53" s="332"/>
      <c r="GP53" s="332"/>
      <c r="GQ53" s="332"/>
      <c r="GR53" s="332"/>
      <c r="GS53" s="332"/>
      <c r="GT53" s="332"/>
      <c r="GU53" s="332"/>
      <c r="GV53" s="332"/>
      <c r="GW53" s="332"/>
      <c r="GX53" s="332"/>
      <c r="GY53" s="332"/>
      <c r="GZ53" s="332"/>
      <c r="HA53" s="332"/>
      <c r="HB53" s="332"/>
      <c r="HC53" s="332"/>
      <c r="HD53" s="332"/>
      <c r="HE53" s="332"/>
      <c r="HF53" s="332"/>
      <c r="HG53" s="332"/>
      <c r="HH53" s="332"/>
      <c r="HI53" s="332"/>
      <c r="HJ53" s="332"/>
      <c r="HK53" s="332"/>
      <c r="HL53" s="332"/>
      <c r="HM53" s="332"/>
      <c r="HN53" s="332"/>
      <c r="HO53" s="332"/>
      <c r="HP53" s="332"/>
      <c r="HQ53" s="332"/>
      <c r="HR53" s="332"/>
      <c r="HS53" s="332"/>
      <c r="HT53" s="332"/>
      <c r="HU53" s="332"/>
      <c r="HV53" s="332"/>
      <c r="HW53" s="332"/>
      <c r="HX53" s="332"/>
      <c r="HY53" s="332"/>
      <c r="HZ53" s="332"/>
      <c r="IA53" s="332"/>
      <c r="IB53" s="332"/>
      <c r="IC53" s="332"/>
      <c r="ID53" s="332"/>
      <c r="IE53" s="332"/>
      <c r="IF53" s="332"/>
      <c r="IG53" s="332"/>
      <c r="IH53" s="332"/>
      <c r="II53" s="332"/>
      <c r="IJ53" s="332"/>
      <c r="IK53" s="332"/>
      <c r="IL53" s="332"/>
      <c r="IM53" s="332"/>
      <c r="IN53" s="332"/>
      <c r="IO53" s="332"/>
      <c r="IP53" s="332"/>
      <c r="IQ53" s="332"/>
      <c r="IR53" s="332"/>
      <c r="IS53" s="332"/>
      <c r="IT53" s="332"/>
      <c r="IU53" s="332"/>
      <c r="IV53" s="332"/>
      <c r="IW53" s="332"/>
      <c r="IX53" s="332"/>
      <c r="IY53" s="332"/>
      <c r="IZ53" s="332"/>
      <c r="JA53" s="332"/>
      <c r="JB53" s="332"/>
      <c r="JC53" s="332"/>
      <c r="JD53" s="332"/>
      <c r="JE53" s="332"/>
      <c r="JF53" s="332"/>
      <c r="JG53" s="332"/>
      <c r="JH53" s="333"/>
    </row>
    <row r="54" spans="1:268" s="128" customFormat="1" ht="15" customHeight="1" thickBot="1" x14ac:dyDescent="0.45">
      <c r="A54" s="186"/>
      <c r="B54" s="640" t="s">
        <v>27</v>
      </c>
      <c r="C54" s="641"/>
      <c r="D54" s="641"/>
      <c r="E54" s="641"/>
      <c r="F54" s="641"/>
      <c r="G54" s="195">
        <f t="shared" ref="G54:L54" si="16">SUM(G32:G53)</f>
        <v>108</v>
      </c>
      <c r="H54" s="196">
        <f t="shared" si="16"/>
        <v>3240</v>
      </c>
      <c r="I54" s="196">
        <f t="shared" si="16"/>
        <v>1500</v>
      </c>
      <c r="J54" s="196">
        <f t="shared" si="16"/>
        <v>506</v>
      </c>
      <c r="K54" s="196">
        <f t="shared" si="16"/>
        <v>634</v>
      </c>
      <c r="L54" s="196">
        <f t="shared" si="16"/>
        <v>0</v>
      </c>
      <c r="M54" s="197">
        <f>H54-I54</f>
        <v>1740</v>
      </c>
      <c r="N54" s="198">
        <f>1-I54/H54</f>
        <v>0.53703703703703698</v>
      </c>
      <c r="O54" s="199">
        <f t="shared" ref="O54:V54" si="17">SUM(O32:O53)</f>
        <v>9</v>
      </c>
      <c r="P54" s="200">
        <f t="shared" si="17"/>
        <v>14</v>
      </c>
      <c r="Q54" s="195">
        <f t="shared" si="17"/>
        <v>9</v>
      </c>
      <c r="R54" s="200">
        <f t="shared" si="17"/>
        <v>8</v>
      </c>
      <c r="S54" s="199">
        <f t="shared" si="17"/>
        <v>9</v>
      </c>
      <c r="T54" s="200">
        <f t="shared" si="17"/>
        <v>10</v>
      </c>
      <c r="U54" s="195">
        <f t="shared" si="17"/>
        <v>16</v>
      </c>
      <c r="V54" s="200">
        <f t="shared" si="17"/>
        <v>17</v>
      </c>
      <c r="W54" s="327"/>
      <c r="X54" s="328"/>
      <c r="Y54" s="328"/>
      <c r="Z54" s="328"/>
      <c r="AA54" s="328"/>
      <c r="AB54" s="328"/>
      <c r="AC54" s="328"/>
      <c r="AD54" s="329">
        <f t="shared" si="14"/>
        <v>1404</v>
      </c>
      <c r="AE54" s="328"/>
      <c r="AF54" s="328"/>
      <c r="AG54" s="328"/>
      <c r="AH54" s="328"/>
      <c r="AI54" s="330"/>
      <c r="AJ54" s="331"/>
      <c r="AK54" s="331"/>
      <c r="AL54" s="331"/>
      <c r="AM54" s="331"/>
      <c r="AN54" s="330"/>
      <c r="AO54" s="330"/>
      <c r="AP54" s="330"/>
      <c r="AQ54" s="330"/>
      <c r="AR54" s="330"/>
      <c r="AS54" s="330"/>
      <c r="AT54" s="329"/>
      <c r="AU54" s="329"/>
      <c r="AV54" s="329"/>
      <c r="AW54" s="332"/>
      <c r="AX54" s="332"/>
      <c r="AY54" s="332"/>
      <c r="AZ54" s="332"/>
      <c r="BA54" s="332"/>
      <c r="BB54" s="332"/>
      <c r="BC54" s="332"/>
      <c r="BD54" s="332"/>
      <c r="BE54" s="332"/>
      <c r="BF54" s="332"/>
      <c r="BG54" s="332"/>
      <c r="BH54" s="332"/>
      <c r="BI54" s="332"/>
      <c r="BJ54" s="332"/>
      <c r="BK54" s="332"/>
      <c r="BL54" s="332"/>
      <c r="BM54" s="332"/>
      <c r="BN54" s="332"/>
      <c r="BO54" s="332"/>
      <c r="BP54" s="332"/>
      <c r="BQ54" s="332"/>
      <c r="BR54" s="332"/>
      <c r="BS54" s="332"/>
      <c r="BT54" s="332"/>
      <c r="BU54" s="332"/>
      <c r="BV54" s="332"/>
      <c r="BW54" s="332"/>
      <c r="BX54" s="332"/>
      <c r="BY54" s="332"/>
      <c r="BZ54" s="332"/>
      <c r="CA54" s="332"/>
      <c r="CB54" s="332"/>
      <c r="CC54" s="332"/>
      <c r="CD54" s="332"/>
      <c r="CE54" s="332"/>
      <c r="CF54" s="332"/>
      <c r="CG54" s="332"/>
      <c r="CH54" s="332"/>
      <c r="CI54" s="332"/>
      <c r="CJ54" s="332"/>
      <c r="CK54" s="332"/>
      <c r="CL54" s="332"/>
      <c r="CM54" s="332"/>
      <c r="CN54" s="332"/>
      <c r="CO54" s="332"/>
      <c r="CP54" s="332"/>
      <c r="CQ54" s="332"/>
      <c r="CR54" s="332"/>
      <c r="CS54" s="332"/>
      <c r="CT54" s="332"/>
      <c r="CU54" s="332"/>
      <c r="CV54" s="332"/>
      <c r="CW54" s="332"/>
      <c r="CX54" s="332"/>
      <c r="CY54" s="332"/>
      <c r="CZ54" s="332"/>
      <c r="DA54" s="332"/>
      <c r="DB54" s="332"/>
      <c r="DC54" s="332"/>
      <c r="DD54" s="332"/>
      <c r="DE54" s="332"/>
      <c r="DF54" s="332"/>
      <c r="DG54" s="332"/>
      <c r="DH54" s="332"/>
      <c r="DI54" s="332"/>
      <c r="DJ54" s="332"/>
      <c r="DK54" s="332"/>
      <c r="DL54" s="332"/>
      <c r="DM54" s="332"/>
      <c r="DN54" s="332"/>
      <c r="DO54" s="332"/>
      <c r="DP54" s="332"/>
      <c r="DQ54" s="332"/>
      <c r="DR54" s="332"/>
      <c r="DS54" s="332"/>
      <c r="DT54" s="332"/>
      <c r="DU54" s="332"/>
      <c r="DV54" s="332"/>
      <c r="DW54" s="332"/>
      <c r="DX54" s="332"/>
      <c r="DY54" s="332"/>
      <c r="DZ54" s="332"/>
      <c r="EA54" s="332"/>
      <c r="EB54" s="332"/>
      <c r="EC54" s="332"/>
      <c r="ED54" s="332"/>
      <c r="EE54" s="332"/>
      <c r="EF54" s="332"/>
      <c r="EG54" s="332"/>
      <c r="EH54" s="332"/>
      <c r="EI54" s="332"/>
      <c r="EJ54" s="332"/>
      <c r="EK54" s="332"/>
      <c r="EL54" s="332"/>
      <c r="EM54" s="332"/>
      <c r="EN54" s="332"/>
      <c r="EO54" s="332"/>
      <c r="EP54" s="332"/>
      <c r="EQ54" s="332"/>
      <c r="ER54" s="332"/>
      <c r="ES54" s="332"/>
      <c r="ET54" s="332"/>
      <c r="EU54" s="332"/>
      <c r="EV54" s="332"/>
      <c r="EW54" s="332"/>
      <c r="EX54" s="332"/>
      <c r="EY54" s="332"/>
      <c r="EZ54" s="332"/>
      <c r="FA54" s="332"/>
      <c r="FB54" s="332"/>
      <c r="FC54" s="332"/>
      <c r="FD54" s="332"/>
      <c r="FE54" s="332"/>
      <c r="FF54" s="332"/>
      <c r="FG54" s="332"/>
      <c r="FH54" s="332"/>
      <c r="FI54" s="332"/>
      <c r="FJ54" s="332"/>
      <c r="FK54" s="332"/>
      <c r="FL54" s="332"/>
      <c r="FM54" s="332"/>
      <c r="FN54" s="332"/>
      <c r="FO54" s="332"/>
      <c r="FP54" s="332"/>
      <c r="FQ54" s="332"/>
      <c r="FR54" s="332"/>
      <c r="FS54" s="332"/>
      <c r="FT54" s="332"/>
      <c r="FU54" s="332"/>
      <c r="FV54" s="332"/>
      <c r="FW54" s="332"/>
      <c r="FX54" s="332"/>
      <c r="FY54" s="332"/>
      <c r="FZ54" s="332"/>
      <c r="GA54" s="332"/>
      <c r="GB54" s="332"/>
      <c r="GC54" s="332"/>
      <c r="GD54" s="332"/>
      <c r="GE54" s="332"/>
      <c r="GF54" s="332"/>
      <c r="GG54" s="332"/>
      <c r="GH54" s="332"/>
      <c r="GI54" s="332"/>
      <c r="GJ54" s="332"/>
      <c r="GK54" s="332"/>
      <c r="GL54" s="332"/>
      <c r="GM54" s="332"/>
      <c r="GN54" s="332"/>
      <c r="GO54" s="332"/>
      <c r="GP54" s="332"/>
      <c r="GQ54" s="332"/>
      <c r="GR54" s="332"/>
      <c r="GS54" s="332"/>
      <c r="GT54" s="332"/>
      <c r="GU54" s="332"/>
      <c r="GV54" s="332"/>
      <c r="GW54" s="332"/>
      <c r="GX54" s="332"/>
      <c r="GY54" s="332"/>
      <c r="GZ54" s="332"/>
      <c r="HA54" s="332"/>
      <c r="HB54" s="332"/>
      <c r="HC54" s="332"/>
      <c r="HD54" s="332"/>
      <c r="HE54" s="332"/>
      <c r="HF54" s="332"/>
      <c r="HG54" s="332"/>
      <c r="HH54" s="332"/>
      <c r="HI54" s="332"/>
      <c r="HJ54" s="332"/>
      <c r="HK54" s="332"/>
      <c r="HL54" s="332"/>
      <c r="HM54" s="332"/>
      <c r="HN54" s="332"/>
      <c r="HO54" s="332"/>
      <c r="HP54" s="332"/>
      <c r="HQ54" s="332"/>
      <c r="HR54" s="332"/>
      <c r="HS54" s="332"/>
      <c r="HT54" s="332"/>
      <c r="HU54" s="332"/>
      <c r="HV54" s="332"/>
      <c r="HW54" s="332"/>
      <c r="HX54" s="332"/>
      <c r="HY54" s="332"/>
      <c r="HZ54" s="332"/>
      <c r="IA54" s="332"/>
      <c r="IB54" s="332"/>
      <c r="IC54" s="332"/>
      <c r="ID54" s="332"/>
      <c r="IE54" s="332"/>
      <c r="IF54" s="332"/>
      <c r="IG54" s="332"/>
      <c r="IH54" s="332"/>
      <c r="II54" s="332"/>
      <c r="IJ54" s="332"/>
      <c r="IK54" s="332"/>
      <c r="IL54" s="332"/>
      <c r="IM54" s="332"/>
      <c r="IN54" s="332"/>
      <c r="IO54" s="332"/>
      <c r="IP54" s="332"/>
      <c r="IQ54" s="332"/>
      <c r="IR54" s="332"/>
      <c r="IS54" s="332"/>
      <c r="IT54" s="332"/>
      <c r="IU54" s="332"/>
      <c r="IV54" s="332"/>
      <c r="IW54" s="332"/>
      <c r="IX54" s="332"/>
      <c r="IY54" s="332"/>
      <c r="IZ54" s="332"/>
      <c r="JA54" s="332"/>
      <c r="JB54" s="332"/>
      <c r="JC54" s="332"/>
      <c r="JD54" s="332"/>
      <c r="JE54" s="332"/>
      <c r="JF54" s="332"/>
      <c r="JG54" s="332"/>
      <c r="JH54" s="333"/>
    </row>
    <row r="55" spans="1:268" s="128" customFormat="1" ht="16.2" thickBot="1" x14ac:dyDescent="0.35">
      <c r="A55" s="201"/>
      <c r="B55" s="202"/>
      <c r="C55" s="202"/>
      <c r="D55" s="202"/>
      <c r="E55" s="202"/>
      <c r="F55" s="203" t="s">
        <v>41</v>
      </c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5"/>
      <c r="W55" s="335"/>
      <c r="X55" s="329"/>
      <c r="Y55" s="329"/>
      <c r="Z55" s="329"/>
      <c r="AA55" s="329"/>
      <c r="AB55" s="329"/>
      <c r="AC55" s="329"/>
      <c r="AD55" s="329">
        <f t="shared" si="14"/>
        <v>0</v>
      </c>
      <c r="AE55" s="329"/>
      <c r="AF55" s="329"/>
      <c r="AG55" s="329"/>
      <c r="AH55" s="329"/>
      <c r="AI55" s="329"/>
      <c r="AJ55" s="329"/>
      <c r="AK55" s="329"/>
      <c r="AL55" s="329"/>
      <c r="AM55" s="329"/>
      <c r="AN55" s="329"/>
      <c r="AO55" s="329"/>
      <c r="AP55" s="329"/>
      <c r="AQ55" s="329"/>
      <c r="AR55" s="329"/>
      <c r="AS55" s="332"/>
      <c r="AT55" s="332"/>
      <c r="AU55" s="332"/>
      <c r="AV55" s="332"/>
      <c r="AW55" s="332"/>
      <c r="AX55" s="332"/>
      <c r="AY55" s="332"/>
      <c r="AZ55" s="332"/>
      <c r="BA55" s="332"/>
      <c r="BB55" s="332"/>
      <c r="BC55" s="332"/>
      <c r="BD55" s="332"/>
      <c r="BE55" s="332"/>
      <c r="BF55" s="332"/>
      <c r="BG55" s="332"/>
      <c r="BH55" s="332"/>
      <c r="BI55" s="332"/>
      <c r="BJ55" s="332"/>
      <c r="BK55" s="332"/>
      <c r="BL55" s="332"/>
      <c r="BM55" s="332"/>
      <c r="BN55" s="332"/>
      <c r="BO55" s="332"/>
      <c r="BP55" s="332"/>
      <c r="BQ55" s="332"/>
      <c r="BR55" s="332"/>
      <c r="BS55" s="332"/>
      <c r="BT55" s="332"/>
      <c r="BU55" s="332"/>
      <c r="BV55" s="332"/>
      <c r="BW55" s="332"/>
      <c r="BX55" s="332"/>
      <c r="BY55" s="332"/>
      <c r="BZ55" s="332"/>
      <c r="CA55" s="332"/>
      <c r="CB55" s="332"/>
      <c r="CC55" s="332"/>
      <c r="CD55" s="332"/>
      <c r="CE55" s="332"/>
      <c r="CF55" s="332"/>
      <c r="CG55" s="332"/>
      <c r="CH55" s="332"/>
      <c r="CI55" s="332"/>
      <c r="CJ55" s="332"/>
      <c r="CK55" s="332"/>
      <c r="CL55" s="332"/>
      <c r="CM55" s="332"/>
      <c r="CN55" s="332"/>
      <c r="CO55" s="332"/>
      <c r="CP55" s="332"/>
      <c r="CQ55" s="332"/>
      <c r="CR55" s="332"/>
      <c r="CS55" s="332"/>
      <c r="CT55" s="332"/>
      <c r="CU55" s="332"/>
      <c r="CV55" s="332"/>
      <c r="CW55" s="332"/>
      <c r="CX55" s="332"/>
      <c r="CY55" s="332"/>
      <c r="CZ55" s="332"/>
      <c r="DA55" s="332"/>
      <c r="DB55" s="332"/>
      <c r="DC55" s="332"/>
      <c r="DD55" s="332"/>
      <c r="DE55" s="332"/>
      <c r="DF55" s="332"/>
      <c r="DG55" s="332"/>
      <c r="DH55" s="332"/>
      <c r="DI55" s="332"/>
      <c r="DJ55" s="332"/>
      <c r="DK55" s="332"/>
      <c r="DL55" s="332"/>
      <c r="DM55" s="332"/>
      <c r="DN55" s="332"/>
      <c r="DO55" s="332"/>
      <c r="DP55" s="332"/>
      <c r="DQ55" s="332"/>
      <c r="DR55" s="332"/>
      <c r="DS55" s="332"/>
      <c r="DT55" s="332"/>
      <c r="DU55" s="332"/>
      <c r="DV55" s="332"/>
      <c r="DW55" s="332"/>
      <c r="DX55" s="332"/>
      <c r="DY55" s="332"/>
      <c r="DZ55" s="332"/>
      <c r="EA55" s="332"/>
      <c r="EB55" s="332"/>
      <c r="EC55" s="332"/>
      <c r="ED55" s="332"/>
      <c r="EE55" s="332"/>
      <c r="EF55" s="332"/>
      <c r="EG55" s="332"/>
      <c r="EH55" s="332"/>
      <c r="EI55" s="332"/>
      <c r="EJ55" s="332"/>
      <c r="EK55" s="332"/>
      <c r="EL55" s="332"/>
      <c r="EM55" s="332"/>
      <c r="EN55" s="332"/>
      <c r="EO55" s="332"/>
      <c r="EP55" s="332"/>
      <c r="EQ55" s="332"/>
      <c r="ER55" s="332"/>
      <c r="ES55" s="332"/>
      <c r="ET55" s="332"/>
      <c r="EU55" s="332"/>
      <c r="EV55" s="332"/>
      <c r="EW55" s="332"/>
      <c r="EX55" s="332"/>
      <c r="EY55" s="332"/>
      <c r="EZ55" s="332"/>
      <c r="FA55" s="332"/>
      <c r="FB55" s="332"/>
      <c r="FC55" s="332"/>
      <c r="FD55" s="332"/>
      <c r="FE55" s="332"/>
      <c r="FF55" s="332"/>
      <c r="FG55" s="332"/>
      <c r="FH55" s="332"/>
      <c r="FI55" s="332"/>
      <c r="FJ55" s="332"/>
      <c r="FK55" s="332"/>
      <c r="FL55" s="332"/>
      <c r="FM55" s="332"/>
      <c r="FN55" s="332"/>
      <c r="FO55" s="332"/>
      <c r="FP55" s="332"/>
      <c r="FQ55" s="332"/>
      <c r="FR55" s="332"/>
      <c r="FS55" s="332"/>
      <c r="FT55" s="332"/>
      <c r="FU55" s="332"/>
      <c r="FV55" s="332"/>
      <c r="FW55" s="332"/>
      <c r="FX55" s="332"/>
      <c r="FY55" s="332"/>
      <c r="FZ55" s="332"/>
      <c r="GA55" s="332"/>
      <c r="GB55" s="332"/>
      <c r="GC55" s="332"/>
      <c r="GD55" s="332"/>
      <c r="GE55" s="332"/>
      <c r="GF55" s="332"/>
      <c r="GG55" s="332"/>
      <c r="GH55" s="332"/>
      <c r="GI55" s="332"/>
      <c r="GJ55" s="332"/>
      <c r="GK55" s="332"/>
      <c r="GL55" s="332"/>
      <c r="GM55" s="332"/>
      <c r="GN55" s="332"/>
      <c r="GO55" s="332"/>
      <c r="GP55" s="332"/>
      <c r="GQ55" s="332"/>
      <c r="GR55" s="332"/>
      <c r="GS55" s="332"/>
      <c r="GT55" s="332"/>
      <c r="GU55" s="332"/>
      <c r="GV55" s="332"/>
      <c r="GW55" s="332"/>
      <c r="GX55" s="332"/>
      <c r="GY55" s="332"/>
      <c r="GZ55" s="332"/>
      <c r="HA55" s="332"/>
      <c r="HB55" s="332"/>
      <c r="HC55" s="332"/>
      <c r="HD55" s="332"/>
      <c r="HE55" s="332"/>
      <c r="HF55" s="332"/>
      <c r="HG55" s="332"/>
      <c r="HH55" s="332"/>
      <c r="HI55" s="332"/>
      <c r="HJ55" s="332"/>
      <c r="HK55" s="332"/>
      <c r="HL55" s="332"/>
      <c r="HM55" s="332"/>
      <c r="HN55" s="332"/>
      <c r="HO55" s="332"/>
      <c r="HP55" s="332"/>
      <c r="HQ55" s="332"/>
      <c r="HR55" s="332"/>
      <c r="HS55" s="332"/>
      <c r="HT55" s="332"/>
      <c r="HU55" s="332"/>
      <c r="HV55" s="332"/>
      <c r="HW55" s="332"/>
      <c r="HX55" s="332"/>
      <c r="HY55" s="332"/>
      <c r="HZ55" s="332"/>
      <c r="IA55" s="332"/>
      <c r="IB55" s="332"/>
      <c r="IC55" s="332"/>
      <c r="ID55" s="332"/>
      <c r="IE55" s="332"/>
      <c r="IF55" s="332"/>
      <c r="IG55" s="332"/>
      <c r="IH55" s="332"/>
      <c r="II55" s="332"/>
      <c r="IJ55" s="332"/>
      <c r="IK55" s="332"/>
      <c r="IL55" s="332"/>
      <c r="IM55" s="332"/>
      <c r="IN55" s="332"/>
      <c r="IO55" s="332"/>
      <c r="IP55" s="332"/>
      <c r="IQ55" s="332"/>
      <c r="IR55" s="332"/>
      <c r="IS55" s="332"/>
      <c r="IT55" s="332"/>
      <c r="IU55" s="332"/>
      <c r="IV55" s="332"/>
      <c r="IW55" s="332"/>
      <c r="IX55" s="332"/>
      <c r="IY55" s="332"/>
      <c r="IZ55" s="332"/>
      <c r="JA55" s="332"/>
      <c r="JB55" s="332"/>
      <c r="JC55" s="332"/>
      <c r="JD55" s="332"/>
      <c r="JE55" s="332"/>
      <c r="JF55" s="332"/>
      <c r="JG55" s="332"/>
      <c r="JH55" s="333"/>
    </row>
    <row r="56" spans="1:268" s="378" customFormat="1" ht="14.25" customHeight="1" x14ac:dyDescent="0.3">
      <c r="A56" s="206" t="s">
        <v>435</v>
      </c>
      <c r="B56" s="307"/>
      <c r="C56" s="307"/>
      <c r="D56" s="307"/>
      <c r="E56" s="307"/>
      <c r="F56" s="307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9"/>
      <c r="W56" s="335"/>
      <c r="X56" s="329"/>
      <c r="Y56" s="329"/>
      <c r="Z56" s="329"/>
      <c r="AA56" s="329"/>
      <c r="AB56" s="329"/>
      <c r="AC56" s="329"/>
      <c r="AD56" s="329">
        <f t="shared" si="14"/>
        <v>0</v>
      </c>
      <c r="AE56" s="329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329"/>
      <c r="AQ56" s="329"/>
      <c r="AR56" s="329"/>
      <c r="AS56" s="332"/>
      <c r="AT56" s="332"/>
      <c r="AU56" s="332"/>
      <c r="AV56" s="332"/>
      <c r="AW56" s="332"/>
      <c r="AX56" s="332"/>
      <c r="AY56" s="332"/>
      <c r="AZ56" s="332"/>
      <c r="BA56" s="332"/>
      <c r="BB56" s="332"/>
      <c r="BC56" s="332"/>
      <c r="BD56" s="332"/>
      <c r="BE56" s="332"/>
      <c r="BF56" s="332"/>
      <c r="BG56" s="332"/>
      <c r="BH56" s="332"/>
      <c r="BI56" s="332"/>
      <c r="BJ56" s="332"/>
      <c r="BK56" s="332"/>
      <c r="BL56" s="332"/>
      <c r="BM56" s="332"/>
      <c r="BN56" s="332"/>
      <c r="BO56" s="332"/>
      <c r="BP56" s="332"/>
      <c r="BQ56" s="332"/>
      <c r="BR56" s="332"/>
      <c r="BS56" s="332"/>
      <c r="BT56" s="332"/>
      <c r="BU56" s="332"/>
      <c r="BV56" s="332"/>
      <c r="BW56" s="332"/>
      <c r="BX56" s="332"/>
      <c r="BY56" s="332"/>
      <c r="BZ56" s="332"/>
      <c r="CA56" s="332"/>
      <c r="CB56" s="332"/>
      <c r="CC56" s="332"/>
      <c r="CD56" s="332"/>
      <c r="CE56" s="332"/>
      <c r="CF56" s="332"/>
      <c r="CG56" s="332"/>
      <c r="CH56" s="332"/>
      <c r="CI56" s="332"/>
      <c r="CJ56" s="332"/>
      <c r="CK56" s="332"/>
      <c r="CL56" s="332"/>
      <c r="CM56" s="332"/>
      <c r="CN56" s="332"/>
      <c r="CO56" s="332"/>
      <c r="CP56" s="332"/>
      <c r="CQ56" s="332"/>
      <c r="CR56" s="332"/>
      <c r="CS56" s="332"/>
      <c r="CT56" s="332"/>
      <c r="CU56" s="332"/>
      <c r="CV56" s="332"/>
      <c r="CW56" s="332"/>
      <c r="CX56" s="332"/>
      <c r="CY56" s="332"/>
      <c r="CZ56" s="332"/>
      <c r="DA56" s="332"/>
      <c r="DB56" s="332"/>
      <c r="DC56" s="332"/>
      <c r="DD56" s="332"/>
      <c r="DE56" s="332"/>
      <c r="DF56" s="332"/>
      <c r="DG56" s="332"/>
      <c r="DH56" s="332"/>
      <c r="DI56" s="332"/>
      <c r="DJ56" s="332"/>
      <c r="DK56" s="332"/>
      <c r="DL56" s="332"/>
      <c r="DM56" s="332"/>
      <c r="DN56" s="332"/>
      <c r="DO56" s="332"/>
      <c r="DP56" s="332"/>
      <c r="DQ56" s="332"/>
      <c r="DR56" s="332"/>
      <c r="DS56" s="332"/>
      <c r="DT56" s="332"/>
      <c r="DU56" s="332"/>
      <c r="DV56" s="332"/>
      <c r="DW56" s="332"/>
      <c r="DX56" s="332"/>
      <c r="DY56" s="332"/>
      <c r="DZ56" s="332"/>
      <c r="EA56" s="332"/>
      <c r="EB56" s="332"/>
      <c r="EC56" s="332"/>
      <c r="ED56" s="332"/>
      <c r="EE56" s="332"/>
      <c r="EF56" s="332"/>
      <c r="EG56" s="332"/>
      <c r="EH56" s="332"/>
      <c r="EI56" s="332"/>
      <c r="EJ56" s="332"/>
      <c r="EK56" s="332"/>
      <c r="EL56" s="332"/>
      <c r="EM56" s="332"/>
      <c r="EN56" s="332"/>
      <c r="EO56" s="332"/>
      <c r="EP56" s="332"/>
      <c r="EQ56" s="332"/>
      <c r="ER56" s="332"/>
      <c r="ES56" s="332"/>
      <c r="ET56" s="332"/>
      <c r="EU56" s="332"/>
      <c r="EV56" s="332"/>
      <c r="EW56" s="332"/>
      <c r="EX56" s="332"/>
      <c r="EY56" s="332"/>
      <c r="EZ56" s="332"/>
      <c r="FA56" s="332"/>
      <c r="FB56" s="332"/>
      <c r="FC56" s="332"/>
      <c r="FD56" s="332"/>
      <c r="FE56" s="332"/>
      <c r="FF56" s="332"/>
      <c r="FG56" s="332"/>
      <c r="FH56" s="332"/>
      <c r="FI56" s="332"/>
      <c r="FJ56" s="332"/>
      <c r="FK56" s="332"/>
      <c r="FL56" s="332"/>
      <c r="FM56" s="332"/>
      <c r="FN56" s="332"/>
      <c r="FO56" s="332"/>
      <c r="FP56" s="332"/>
      <c r="FQ56" s="332"/>
      <c r="FR56" s="332"/>
      <c r="FS56" s="332"/>
      <c r="FT56" s="332"/>
      <c r="FU56" s="332"/>
      <c r="FV56" s="332"/>
      <c r="FW56" s="332"/>
      <c r="FX56" s="332"/>
      <c r="FY56" s="332"/>
      <c r="FZ56" s="332"/>
      <c r="GA56" s="332"/>
      <c r="GB56" s="332"/>
      <c r="GC56" s="332"/>
      <c r="GD56" s="332"/>
      <c r="GE56" s="332"/>
      <c r="GF56" s="332"/>
      <c r="GG56" s="332"/>
      <c r="GH56" s="332"/>
      <c r="GI56" s="332"/>
      <c r="GJ56" s="332"/>
      <c r="GK56" s="332"/>
      <c r="GL56" s="332"/>
      <c r="GM56" s="332"/>
      <c r="GN56" s="332"/>
      <c r="GO56" s="332"/>
      <c r="GP56" s="332"/>
      <c r="GQ56" s="332"/>
      <c r="GR56" s="332"/>
      <c r="GS56" s="332"/>
      <c r="GT56" s="332"/>
      <c r="GU56" s="332"/>
      <c r="GV56" s="332"/>
      <c r="GW56" s="332"/>
      <c r="GX56" s="332"/>
      <c r="GY56" s="332"/>
      <c r="GZ56" s="332"/>
      <c r="HA56" s="332"/>
      <c r="HB56" s="332"/>
      <c r="HC56" s="332"/>
      <c r="HD56" s="332"/>
      <c r="HE56" s="332"/>
      <c r="HF56" s="332"/>
      <c r="HG56" s="332"/>
      <c r="HH56" s="332"/>
      <c r="HI56" s="332"/>
      <c r="HJ56" s="332"/>
      <c r="HK56" s="332"/>
      <c r="HL56" s="332"/>
      <c r="HM56" s="332"/>
      <c r="HN56" s="332"/>
      <c r="HO56" s="332"/>
      <c r="HP56" s="332"/>
      <c r="HQ56" s="332"/>
      <c r="HR56" s="332"/>
      <c r="HS56" s="332"/>
      <c r="HT56" s="332"/>
      <c r="HU56" s="332"/>
      <c r="HV56" s="332"/>
      <c r="HW56" s="332"/>
      <c r="HX56" s="332"/>
      <c r="HY56" s="332"/>
      <c r="HZ56" s="332"/>
      <c r="IA56" s="332"/>
      <c r="IB56" s="332"/>
      <c r="IC56" s="332"/>
      <c r="ID56" s="332"/>
      <c r="IE56" s="332"/>
      <c r="IF56" s="332"/>
      <c r="IG56" s="332"/>
      <c r="IH56" s="332"/>
      <c r="II56" s="332"/>
      <c r="IJ56" s="332"/>
      <c r="IK56" s="332"/>
      <c r="IL56" s="332"/>
      <c r="IM56" s="332"/>
      <c r="IN56" s="332"/>
      <c r="IO56" s="332"/>
      <c r="IP56" s="332"/>
      <c r="IQ56" s="332"/>
      <c r="IR56" s="332"/>
      <c r="IS56" s="332"/>
      <c r="IT56" s="332"/>
      <c r="IU56" s="332"/>
      <c r="IV56" s="332"/>
      <c r="IW56" s="332"/>
      <c r="IX56" s="332"/>
      <c r="IY56" s="332"/>
      <c r="IZ56" s="332"/>
      <c r="JA56" s="332"/>
      <c r="JB56" s="332"/>
      <c r="JC56" s="332"/>
      <c r="JD56" s="332"/>
      <c r="JE56" s="332"/>
      <c r="JF56" s="332"/>
      <c r="JG56" s="332"/>
      <c r="JH56" s="333"/>
    </row>
    <row r="57" spans="1:268" s="416" customFormat="1" ht="15" customHeight="1" x14ac:dyDescent="0.3">
      <c r="A57" s="344" t="s">
        <v>386</v>
      </c>
      <c r="B57" s="334" t="s">
        <v>425</v>
      </c>
      <c r="C57" s="344"/>
      <c r="D57" s="344">
        <v>3</v>
      </c>
      <c r="E57" s="344"/>
      <c r="F57" s="344"/>
      <c r="G57" s="414">
        <v>5</v>
      </c>
      <c r="H57" s="414">
        <f t="shared" ref="H57:H66" si="18">G57*30</f>
        <v>150</v>
      </c>
      <c r="I57" s="414">
        <f t="shared" ref="I57:I66" si="19">SUM(J57:L57)</f>
        <v>64</v>
      </c>
      <c r="J57" s="414">
        <v>32</v>
      </c>
      <c r="K57" s="414">
        <v>32</v>
      </c>
      <c r="L57" s="414"/>
      <c r="M57" s="414">
        <f t="shared" ref="M57:M70" si="20">H57-I57</f>
        <v>86</v>
      </c>
      <c r="N57" s="415">
        <f t="shared" ref="N57:N67" si="21">(H57-I57)/H57</f>
        <v>0.57333333333333336</v>
      </c>
      <c r="O57" s="414"/>
      <c r="P57" s="414"/>
      <c r="Q57" s="414">
        <v>4</v>
      </c>
      <c r="R57" s="414"/>
      <c r="S57" s="414"/>
      <c r="T57" s="414"/>
      <c r="U57" s="414"/>
      <c r="V57" s="414"/>
      <c r="W57" s="347"/>
      <c r="X57" s="347"/>
      <c r="Y57" s="347"/>
      <c r="Z57" s="347"/>
      <c r="AA57" s="347"/>
      <c r="AB57" s="347"/>
      <c r="AC57" s="347"/>
      <c r="AD57" s="347">
        <f t="shared" si="14"/>
        <v>64</v>
      </c>
      <c r="AE57" s="347"/>
      <c r="AF57" s="347"/>
      <c r="AG57" s="347"/>
      <c r="AH57" s="347"/>
      <c r="AI57" s="347"/>
      <c r="AJ57" s="347"/>
      <c r="AK57" s="347"/>
      <c r="AL57" s="347"/>
      <c r="AM57" s="347"/>
      <c r="AN57" s="347"/>
      <c r="AO57" s="347"/>
      <c r="AP57" s="347"/>
      <c r="AQ57" s="347"/>
      <c r="AR57" s="347"/>
    </row>
    <row r="58" spans="1:268" s="416" customFormat="1" ht="14.25" customHeight="1" x14ac:dyDescent="0.4">
      <c r="A58" s="344" t="s">
        <v>387</v>
      </c>
      <c r="B58" s="334" t="s">
        <v>426</v>
      </c>
      <c r="C58" s="344"/>
      <c r="D58" s="344">
        <v>3</v>
      </c>
      <c r="E58" s="344"/>
      <c r="F58" s="344"/>
      <c r="G58" s="414">
        <v>5</v>
      </c>
      <c r="H58" s="414">
        <f t="shared" si="18"/>
        <v>150</v>
      </c>
      <c r="I58" s="414">
        <f t="shared" si="19"/>
        <v>64</v>
      </c>
      <c r="J58" s="414">
        <v>32</v>
      </c>
      <c r="K58" s="414">
        <v>32</v>
      </c>
      <c r="L58" s="414"/>
      <c r="M58" s="414">
        <f t="shared" si="20"/>
        <v>86</v>
      </c>
      <c r="N58" s="415">
        <f t="shared" si="21"/>
        <v>0.57333333333333336</v>
      </c>
      <c r="O58" s="414"/>
      <c r="P58" s="414"/>
      <c r="Q58" s="414">
        <v>4</v>
      </c>
      <c r="R58" s="414"/>
      <c r="S58" s="414"/>
      <c r="T58" s="414"/>
      <c r="U58" s="414"/>
      <c r="V58" s="414"/>
      <c r="W58" s="417"/>
      <c r="X58" s="417"/>
      <c r="Y58" s="417"/>
      <c r="Z58" s="417"/>
      <c r="AA58" s="417"/>
      <c r="AB58" s="417"/>
      <c r="AC58" s="417"/>
      <c r="AD58" s="347">
        <f t="shared" si="14"/>
        <v>64</v>
      </c>
      <c r="AE58" s="417"/>
      <c r="AF58" s="417"/>
      <c r="AG58" s="417"/>
      <c r="AH58" s="417"/>
      <c r="AI58" s="418"/>
      <c r="AJ58" s="419"/>
      <c r="AK58" s="419"/>
      <c r="AL58" s="419"/>
      <c r="AM58" s="419"/>
      <c r="AN58" s="418"/>
      <c r="AO58" s="418"/>
      <c r="AP58" s="418"/>
      <c r="AQ58" s="418"/>
      <c r="AR58" s="418"/>
      <c r="AS58" s="418"/>
      <c r="AT58" s="347"/>
      <c r="AU58" s="347"/>
      <c r="AV58" s="347"/>
    </row>
    <row r="59" spans="1:268" s="420" customFormat="1" ht="14.25" customHeight="1" thickBot="1" x14ac:dyDescent="0.45">
      <c r="A59" s="344" t="s">
        <v>388</v>
      </c>
      <c r="B59" s="334" t="s">
        <v>427</v>
      </c>
      <c r="C59" s="344"/>
      <c r="D59" s="344">
        <v>4</v>
      </c>
      <c r="E59" s="344"/>
      <c r="F59" s="344"/>
      <c r="G59" s="414">
        <v>5</v>
      </c>
      <c r="H59" s="414">
        <v>120</v>
      </c>
      <c r="I59" s="414">
        <f t="shared" si="19"/>
        <v>64</v>
      </c>
      <c r="J59" s="414">
        <v>32</v>
      </c>
      <c r="K59" s="414">
        <v>32</v>
      </c>
      <c r="L59" s="414"/>
      <c r="M59" s="414">
        <f>H59-I59</f>
        <v>56</v>
      </c>
      <c r="N59" s="415">
        <f t="shared" si="21"/>
        <v>0.46666666666666667</v>
      </c>
      <c r="O59" s="414"/>
      <c r="P59" s="414"/>
      <c r="Q59" s="414"/>
      <c r="R59" s="414">
        <v>4</v>
      </c>
      <c r="S59" s="414"/>
      <c r="T59" s="414"/>
      <c r="U59" s="414"/>
      <c r="V59" s="414"/>
      <c r="W59" s="417"/>
      <c r="X59" s="417"/>
      <c r="Y59" s="417"/>
      <c r="Z59" s="417"/>
      <c r="AA59" s="417"/>
      <c r="AB59" s="417"/>
      <c r="AC59" s="417"/>
      <c r="AD59" s="347">
        <f t="shared" si="14"/>
        <v>64</v>
      </c>
      <c r="AE59" s="417"/>
      <c r="AF59" s="417"/>
      <c r="AG59" s="417"/>
      <c r="AH59" s="417"/>
      <c r="AI59" s="418"/>
      <c r="AJ59" s="419"/>
      <c r="AK59" s="419"/>
      <c r="AL59" s="419"/>
      <c r="AM59" s="419"/>
      <c r="AN59" s="418"/>
      <c r="AO59" s="418"/>
      <c r="AP59" s="418"/>
      <c r="AQ59" s="418"/>
      <c r="AR59" s="418"/>
      <c r="AS59" s="418"/>
      <c r="AT59" s="347"/>
      <c r="AU59" s="347"/>
      <c r="AV59" s="347"/>
      <c r="AW59" s="416"/>
      <c r="AX59" s="416"/>
      <c r="AY59" s="416"/>
      <c r="AZ59" s="416"/>
      <c r="BA59" s="416"/>
      <c r="BB59" s="416"/>
      <c r="BC59" s="416"/>
      <c r="BD59" s="416"/>
      <c r="BE59" s="416"/>
      <c r="BF59" s="416"/>
      <c r="BG59" s="416"/>
      <c r="BH59" s="416"/>
      <c r="BI59" s="416"/>
      <c r="BJ59" s="416"/>
      <c r="BK59" s="416"/>
      <c r="BL59" s="416"/>
      <c r="BM59" s="416"/>
      <c r="BN59" s="416"/>
      <c r="BO59" s="416"/>
      <c r="BP59" s="416"/>
      <c r="BQ59" s="416"/>
      <c r="BR59" s="416"/>
      <c r="BS59" s="416"/>
      <c r="BT59" s="416"/>
      <c r="BU59" s="416"/>
      <c r="BV59" s="416"/>
      <c r="BW59" s="416"/>
      <c r="BX59" s="416"/>
      <c r="BY59" s="416"/>
      <c r="BZ59" s="416"/>
      <c r="CA59" s="416"/>
      <c r="CB59" s="416"/>
      <c r="CC59" s="416"/>
      <c r="CD59" s="416"/>
      <c r="CE59" s="416"/>
      <c r="CF59" s="416"/>
      <c r="CG59" s="416"/>
      <c r="CH59" s="416"/>
      <c r="CI59" s="416"/>
      <c r="CJ59" s="416"/>
      <c r="CK59" s="416"/>
      <c r="CL59" s="416"/>
      <c r="CM59" s="416"/>
      <c r="CN59" s="416"/>
      <c r="CO59" s="416"/>
      <c r="CP59" s="416"/>
      <c r="CQ59" s="416"/>
      <c r="CR59" s="416"/>
      <c r="CS59" s="416"/>
      <c r="CT59" s="416"/>
      <c r="CU59" s="416"/>
      <c r="CV59" s="416"/>
      <c r="CW59" s="416"/>
      <c r="CX59" s="416"/>
      <c r="CY59" s="416"/>
      <c r="CZ59" s="416"/>
      <c r="DA59" s="416"/>
      <c r="DB59" s="416"/>
      <c r="DC59" s="416"/>
      <c r="DD59" s="416"/>
      <c r="DE59" s="416"/>
      <c r="DF59" s="416"/>
      <c r="DG59" s="416"/>
      <c r="DH59" s="416"/>
      <c r="DI59" s="416"/>
      <c r="DJ59" s="416"/>
      <c r="DK59" s="416"/>
      <c r="DL59" s="416"/>
      <c r="DM59" s="416"/>
      <c r="DN59" s="416"/>
      <c r="DO59" s="416"/>
      <c r="DP59" s="416"/>
      <c r="DQ59" s="416"/>
      <c r="DR59" s="416"/>
      <c r="DS59" s="416"/>
      <c r="DT59" s="416"/>
      <c r="DU59" s="416"/>
      <c r="DV59" s="416"/>
      <c r="DW59" s="416"/>
      <c r="DX59" s="416"/>
      <c r="DY59" s="416"/>
      <c r="DZ59" s="416"/>
      <c r="EA59" s="416"/>
      <c r="EB59" s="416"/>
      <c r="EC59" s="416"/>
      <c r="ED59" s="416"/>
      <c r="EE59" s="416"/>
      <c r="EF59" s="416"/>
      <c r="EG59" s="416"/>
      <c r="EH59" s="416"/>
      <c r="EI59" s="416"/>
      <c r="EJ59" s="416"/>
      <c r="EK59" s="416"/>
      <c r="EL59" s="416"/>
      <c r="EM59" s="416"/>
      <c r="EN59" s="416"/>
      <c r="EO59" s="416"/>
      <c r="EP59" s="416"/>
      <c r="EQ59" s="416"/>
      <c r="ER59" s="416"/>
      <c r="ES59" s="416"/>
      <c r="ET59" s="416"/>
      <c r="EU59" s="416"/>
      <c r="EV59" s="416"/>
      <c r="EW59" s="416"/>
      <c r="EX59" s="416"/>
      <c r="EY59" s="416"/>
      <c r="EZ59" s="416"/>
      <c r="FA59" s="416"/>
      <c r="FB59" s="416"/>
      <c r="FC59" s="416"/>
      <c r="FD59" s="416"/>
      <c r="FE59" s="416"/>
      <c r="FF59" s="416"/>
      <c r="FG59" s="416"/>
      <c r="FH59" s="416"/>
      <c r="FI59" s="416"/>
      <c r="FJ59" s="416"/>
      <c r="FK59" s="416"/>
      <c r="FL59" s="416"/>
      <c r="FM59" s="416"/>
      <c r="FN59" s="416"/>
      <c r="FO59" s="416"/>
      <c r="FP59" s="416"/>
      <c r="FQ59" s="416"/>
      <c r="FR59" s="416"/>
      <c r="FS59" s="416"/>
      <c r="FT59" s="416"/>
      <c r="FU59" s="416"/>
      <c r="FV59" s="416"/>
      <c r="FW59" s="416"/>
      <c r="FX59" s="416"/>
      <c r="FY59" s="416"/>
      <c r="FZ59" s="416"/>
      <c r="GA59" s="416"/>
      <c r="GB59" s="416"/>
      <c r="GC59" s="416"/>
      <c r="GD59" s="416"/>
      <c r="GE59" s="416"/>
      <c r="GF59" s="416"/>
      <c r="GG59" s="416"/>
      <c r="GH59" s="416"/>
      <c r="GI59" s="416"/>
      <c r="GJ59" s="416"/>
      <c r="GK59" s="416"/>
      <c r="GL59" s="416"/>
      <c r="GM59" s="416"/>
      <c r="GN59" s="416"/>
      <c r="GO59" s="416"/>
      <c r="GP59" s="416"/>
      <c r="GQ59" s="416"/>
      <c r="GR59" s="416"/>
      <c r="GS59" s="416"/>
      <c r="GT59" s="416"/>
      <c r="GU59" s="416"/>
      <c r="GV59" s="416"/>
      <c r="GW59" s="416"/>
      <c r="GX59" s="416"/>
      <c r="GY59" s="416"/>
      <c r="GZ59" s="416"/>
      <c r="HA59" s="416"/>
      <c r="HB59" s="416"/>
      <c r="HC59" s="416"/>
      <c r="HD59" s="416"/>
      <c r="HE59" s="416"/>
      <c r="HF59" s="416"/>
      <c r="HG59" s="416"/>
      <c r="HH59" s="416"/>
      <c r="HI59" s="416"/>
      <c r="HJ59" s="416"/>
      <c r="HK59" s="416"/>
      <c r="HL59" s="416"/>
      <c r="HM59" s="416"/>
      <c r="HN59" s="416"/>
      <c r="HO59" s="416"/>
      <c r="HP59" s="416"/>
      <c r="HQ59" s="416"/>
      <c r="HR59" s="416"/>
      <c r="HS59" s="416"/>
      <c r="HT59" s="416"/>
      <c r="HU59" s="416"/>
      <c r="HV59" s="416"/>
      <c r="HW59" s="416"/>
      <c r="HX59" s="416"/>
      <c r="HY59" s="416"/>
      <c r="HZ59" s="416"/>
      <c r="IA59" s="416"/>
      <c r="IB59" s="416"/>
      <c r="IC59" s="416"/>
      <c r="ID59" s="416"/>
      <c r="IE59" s="416"/>
      <c r="IF59" s="416"/>
      <c r="IG59" s="416"/>
      <c r="IH59" s="416"/>
      <c r="II59" s="416"/>
      <c r="IJ59" s="416"/>
      <c r="IK59" s="416"/>
      <c r="IL59" s="416"/>
      <c r="IM59" s="416"/>
      <c r="IN59" s="416"/>
      <c r="IO59" s="416"/>
      <c r="IP59" s="416"/>
      <c r="IQ59" s="416"/>
      <c r="IR59" s="416"/>
      <c r="IS59" s="416"/>
      <c r="IT59" s="416"/>
      <c r="IU59" s="416"/>
      <c r="IV59" s="416"/>
      <c r="IW59" s="416"/>
      <c r="IX59" s="416"/>
      <c r="IY59" s="416"/>
      <c r="IZ59" s="416"/>
      <c r="JA59" s="416"/>
      <c r="JB59" s="416"/>
      <c r="JC59" s="416"/>
      <c r="JD59" s="416"/>
      <c r="JE59" s="416"/>
      <c r="JF59" s="416"/>
      <c r="JG59" s="416"/>
      <c r="JH59" s="416"/>
    </row>
    <row r="60" spans="1:268" s="421" customFormat="1" ht="14.25" customHeight="1" thickTop="1" x14ac:dyDescent="0.4">
      <c r="A60" s="344" t="s">
        <v>389</v>
      </c>
      <c r="B60" s="334" t="s">
        <v>428</v>
      </c>
      <c r="C60" s="344"/>
      <c r="D60" s="344">
        <v>4</v>
      </c>
      <c r="E60" s="344"/>
      <c r="F60" s="344"/>
      <c r="G60" s="414">
        <v>5</v>
      </c>
      <c r="H60" s="414">
        <f t="shared" si="18"/>
        <v>150</v>
      </c>
      <c r="I60" s="414">
        <f t="shared" si="19"/>
        <v>64</v>
      </c>
      <c r="J60" s="414">
        <v>32</v>
      </c>
      <c r="K60" s="414">
        <v>32</v>
      </c>
      <c r="L60" s="414"/>
      <c r="M60" s="414">
        <f t="shared" si="20"/>
        <v>86</v>
      </c>
      <c r="N60" s="415">
        <f t="shared" si="21"/>
        <v>0.57333333333333336</v>
      </c>
      <c r="O60" s="414"/>
      <c r="P60" s="414"/>
      <c r="Q60" s="414"/>
      <c r="R60" s="414">
        <v>4</v>
      </c>
      <c r="S60" s="414"/>
      <c r="T60" s="414"/>
      <c r="U60" s="414"/>
      <c r="V60" s="414"/>
      <c r="W60" s="417"/>
      <c r="X60" s="417"/>
      <c r="Y60" s="417"/>
      <c r="Z60" s="417"/>
      <c r="AA60" s="417"/>
      <c r="AB60" s="417"/>
      <c r="AC60" s="417"/>
      <c r="AD60" s="347">
        <f t="shared" si="14"/>
        <v>64</v>
      </c>
      <c r="AE60" s="417"/>
      <c r="AF60" s="417"/>
      <c r="AG60" s="417"/>
      <c r="AH60" s="417"/>
      <c r="AI60" s="418"/>
      <c r="AJ60" s="419"/>
      <c r="AK60" s="419"/>
      <c r="AL60" s="419"/>
      <c r="AM60" s="419"/>
      <c r="AN60" s="418"/>
      <c r="AO60" s="418"/>
      <c r="AP60" s="418"/>
      <c r="AQ60" s="418"/>
      <c r="AR60" s="418"/>
      <c r="AS60" s="418"/>
      <c r="AT60" s="347"/>
      <c r="AU60" s="347"/>
      <c r="AV60" s="347"/>
      <c r="AW60" s="416"/>
      <c r="AX60" s="416"/>
      <c r="AY60" s="416"/>
      <c r="AZ60" s="416"/>
      <c r="BA60" s="416"/>
      <c r="BB60" s="416"/>
      <c r="BC60" s="416"/>
      <c r="BD60" s="416"/>
      <c r="BE60" s="416"/>
      <c r="BF60" s="416"/>
      <c r="BG60" s="416"/>
      <c r="BH60" s="416"/>
      <c r="BI60" s="416"/>
      <c r="BJ60" s="416"/>
      <c r="BK60" s="416"/>
      <c r="BL60" s="416"/>
      <c r="BM60" s="416"/>
      <c r="BN60" s="416"/>
      <c r="BO60" s="416"/>
      <c r="BP60" s="416"/>
      <c r="BQ60" s="416"/>
      <c r="BR60" s="416"/>
      <c r="BS60" s="416"/>
      <c r="BT60" s="416"/>
      <c r="BU60" s="416"/>
      <c r="BV60" s="416"/>
      <c r="BW60" s="416"/>
      <c r="BX60" s="416"/>
      <c r="BY60" s="416"/>
      <c r="BZ60" s="416"/>
      <c r="CA60" s="416"/>
      <c r="CB60" s="416"/>
      <c r="CC60" s="416"/>
      <c r="CD60" s="416"/>
      <c r="CE60" s="416"/>
      <c r="CF60" s="416"/>
      <c r="CG60" s="416"/>
      <c r="CH60" s="416"/>
      <c r="CI60" s="416"/>
      <c r="CJ60" s="416"/>
      <c r="CK60" s="416"/>
      <c r="CL60" s="416"/>
      <c r="CM60" s="416"/>
      <c r="CN60" s="416"/>
      <c r="CO60" s="416"/>
      <c r="CP60" s="416"/>
      <c r="CQ60" s="416"/>
      <c r="CR60" s="416"/>
      <c r="CS60" s="416"/>
      <c r="CT60" s="416"/>
      <c r="CU60" s="416"/>
      <c r="CV60" s="416"/>
      <c r="CW60" s="416"/>
      <c r="CX60" s="416"/>
      <c r="CY60" s="416"/>
      <c r="CZ60" s="416"/>
      <c r="DA60" s="416"/>
      <c r="DB60" s="416"/>
      <c r="DC60" s="416"/>
      <c r="DD60" s="416"/>
      <c r="DE60" s="416"/>
      <c r="DF60" s="416"/>
      <c r="DG60" s="416"/>
      <c r="DH60" s="416"/>
      <c r="DI60" s="416"/>
      <c r="DJ60" s="416"/>
      <c r="DK60" s="416"/>
      <c r="DL60" s="416"/>
      <c r="DM60" s="416"/>
      <c r="DN60" s="416"/>
      <c r="DO60" s="416"/>
      <c r="DP60" s="416"/>
      <c r="DQ60" s="416"/>
      <c r="DR60" s="416"/>
      <c r="DS60" s="416"/>
      <c r="DT60" s="416"/>
      <c r="DU60" s="416"/>
      <c r="DV60" s="416"/>
      <c r="DW60" s="416"/>
      <c r="DX60" s="416"/>
      <c r="DY60" s="416"/>
      <c r="DZ60" s="416"/>
      <c r="EA60" s="416"/>
      <c r="EB60" s="416"/>
      <c r="EC60" s="416"/>
      <c r="ED60" s="416"/>
      <c r="EE60" s="416"/>
      <c r="EF60" s="416"/>
      <c r="EG60" s="416"/>
      <c r="EH60" s="416"/>
      <c r="EI60" s="416"/>
      <c r="EJ60" s="416"/>
      <c r="EK60" s="416"/>
      <c r="EL60" s="416"/>
      <c r="EM60" s="416"/>
      <c r="EN60" s="416"/>
      <c r="EO60" s="416"/>
      <c r="EP60" s="416"/>
      <c r="EQ60" s="416"/>
      <c r="ER60" s="416"/>
      <c r="ES60" s="416"/>
      <c r="ET60" s="416"/>
      <c r="EU60" s="416"/>
      <c r="EV60" s="416"/>
      <c r="EW60" s="416"/>
      <c r="EX60" s="416"/>
      <c r="EY60" s="416"/>
      <c r="EZ60" s="416"/>
      <c r="FA60" s="416"/>
      <c r="FB60" s="416"/>
      <c r="FC60" s="416"/>
      <c r="FD60" s="416"/>
      <c r="FE60" s="416"/>
      <c r="FF60" s="416"/>
      <c r="FG60" s="416"/>
      <c r="FH60" s="416"/>
      <c r="FI60" s="416"/>
      <c r="FJ60" s="416"/>
      <c r="FK60" s="416"/>
      <c r="FL60" s="416"/>
      <c r="FM60" s="416"/>
      <c r="FN60" s="416"/>
      <c r="FO60" s="416"/>
      <c r="FP60" s="416"/>
      <c r="FQ60" s="416"/>
      <c r="FR60" s="416"/>
      <c r="FS60" s="416"/>
      <c r="FT60" s="416"/>
      <c r="FU60" s="416"/>
      <c r="FV60" s="416"/>
      <c r="FW60" s="416"/>
      <c r="FX60" s="416"/>
      <c r="FY60" s="416"/>
      <c r="FZ60" s="416"/>
      <c r="GA60" s="416"/>
      <c r="GB60" s="416"/>
      <c r="GC60" s="416"/>
      <c r="GD60" s="416"/>
      <c r="GE60" s="416"/>
      <c r="GF60" s="416"/>
      <c r="GG60" s="416"/>
      <c r="GH60" s="416"/>
      <c r="GI60" s="416"/>
      <c r="GJ60" s="416"/>
      <c r="GK60" s="416"/>
      <c r="GL60" s="416"/>
      <c r="GM60" s="416"/>
      <c r="GN60" s="416"/>
      <c r="GO60" s="416"/>
      <c r="GP60" s="416"/>
      <c r="GQ60" s="416"/>
      <c r="GR60" s="416"/>
      <c r="GS60" s="416"/>
      <c r="GT60" s="416"/>
      <c r="GU60" s="416"/>
      <c r="GV60" s="416"/>
      <c r="GW60" s="416"/>
      <c r="GX60" s="416"/>
      <c r="GY60" s="416"/>
      <c r="GZ60" s="416"/>
      <c r="HA60" s="416"/>
      <c r="HB60" s="416"/>
      <c r="HC60" s="416"/>
      <c r="HD60" s="416"/>
      <c r="HE60" s="416"/>
      <c r="HF60" s="416"/>
      <c r="HG60" s="416"/>
      <c r="HH60" s="416"/>
      <c r="HI60" s="416"/>
      <c r="HJ60" s="416"/>
      <c r="HK60" s="416"/>
      <c r="HL60" s="416"/>
      <c r="HM60" s="416"/>
      <c r="HN60" s="416"/>
      <c r="HO60" s="416"/>
      <c r="HP60" s="416"/>
      <c r="HQ60" s="416"/>
      <c r="HR60" s="416"/>
      <c r="HS60" s="416"/>
      <c r="HT60" s="416"/>
      <c r="HU60" s="416"/>
      <c r="HV60" s="416"/>
      <c r="HW60" s="416"/>
      <c r="HX60" s="416"/>
      <c r="HY60" s="416"/>
      <c r="HZ60" s="416"/>
      <c r="IA60" s="416"/>
      <c r="IB60" s="416"/>
      <c r="IC60" s="416"/>
      <c r="ID60" s="416"/>
      <c r="IE60" s="416"/>
      <c r="IF60" s="416"/>
      <c r="IG60" s="416"/>
      <c r="IH60" s="416"/>
      <c r="II60" s="416"/>
      <c r="IJ60" s="416"/>
      <c r="IK60" s="416"/>
      <c r="IL60" s="416"/>
      <c r="IM60" s="416"/>
      <c r="IN60" s="416"/>
      <c r="IO60" s="416"/>
      <c r="IP60" s="416"/>
      <c r="IQ60" s="416"/>
      <c r="IR60" s="416"/>
      <c r="IS60" s="416"/>
      <c r="IT60" s="416"/>
      <c r="IU60" s="416"/>
      <c r="IV60" s="416"/>
      <c r="IW60" s="416"/>
      <c r="IX60" s="416"/>
      <c r="IY60" s="416"/>
      <c r="IZ60" s="416"/>
      <c r="JA60" s="416"/>
      <c r="JB60" s="416"/>
      <c r="JC60" s="416"/>
      <c r="JD60" s="416"/>
      <c r="JE60" s="416"/>
      <c r="JF60" s="416"/>
      <c r="JG60" s="416"/>
      <c r="JH60" s="416"/>
    </row>
    <row r="61" spans="1:268" s="416" customFormat="1" ht="14.25" customHeight="1" x14ac:dyDescent="0.4">
      <c r="A61" s="344" t="s">
        <v>390</v>
      </c>
      <c r="B61" s="334" t="s">
        <v>429</v>
      </c>
      <c r="C61" s="344"/>
      <c r="D61" s="344">
        <v>5</v>
      </c>
      <c r="E61" s="344"/>
      <c r="F61" s="344"/>
      <c r="G61" s="414">
        <v>5</v>
      </c>
      <c r="H61" s="414">
        <f t="shared" si="18"/>
        <v>150</v>
      </c>
      <c r="I61" s="414">
        <f t="shared" si="19"/>
        <v>64</v>
      </c>
      <c r="J61" s="414">
        <v>32</v>
      </c>
      <c r="K61" s="414">
        <v>32</v>
      </c>
      <c r="L61" s="414"/>
      <c r="M61" s="414">
        <f t="shared" si="20"/>
        <v>86</v>
      </c>
      <c r="N61" s="415">
        <f t="shared" si="21"/>
        <v>0.57333333333333336</v>
      </c>
      <c r="O61" s="414"/>
      <c r="P61" s="414"/>
      <c r="Q61" s="414"/>
      <c r="R61" s="414"/>
      <c r="S61" s="414">
        <v>4</v>
      </c>
      <c r="T61" s="414"/>
      <c r="U61" s="414"/>
      <c r="V61" s="414"/>
      <c r="W61" s="417"/>
      <c r="X61" s="417"/>
      <c r="Y61" s="417"/>
      <c r="Z61" s="417"/>
      <c r="AA61" s="417"/>
      <c r="AB61" s="417"/>
      <c r="AC61" s="417"/>
      <c r="AD61" s="347">
        <f t="shared" si="14"/>
        <v>64</v>
      </c>
      <c r="AE61" s="417"/>
      <c r="AF61" s="417"/>
      <c r="AG61" s="417"/>
      <c r="AH61" s="417"/>
      <c r="AI61" s="418"/>
      <c r="AJ61" s="419"/>
      <c r="AK61" s="419"/>
      <c r="AL61" s="419"/>
      <c r="AM61" s="419"/>
      <c r="AN61" s="418"/>
      <c r="AO61" s="418"/>
      <c r="AP61" s="418"/>
      <c r="AQ61" s="418"/>
      <c r="AR61" s="418"/>
      <c r="AS61" s="418"/>
      <c r="AT61" s="347"/>
      <c r="AU61" s="347"/>
      <c r="AV61" s="347"/>
    </row>
    <row r="62" spans="1:268" s="420" customFormat="1" ht="26.25" customHeight="1" thickBot="1" x14ac:dyDescent="0.45">
      <c r="A62" s="344" t="s">
        <v>391</v>
      </c>
      <c r="B62" s="334" t="s">
        <v>430</v>
      </c>
      <c r="C62" s="344"/>
      <c r="D62" s="344">
        <v>5</v>
      </c>
      <c r="E62" s="344"/>
      <c r="F62" s="344"/>
      <c r="G62" s="414">
        <v>5</v>
      </c>
      <c r="H62" s="414">
        <f t="shared" si="18"/>
        <v>150</v>
      </c>
      <c r="I62" s="414">
        <f t="shared" si="19"/>
        <v>64</v>
      </c>
      <c r="J62" s="414">
        <v>32</v>
      </c>
      <c r="K62" s="414">
        <v>32</v>
      </c>
      <c r="L62" s="414"/>
      <c r="M62" s="414">
        <f t="shared" si="20"/>
        <v>86</v>
      </c>
      <c r="N62" s="415">
        <f t="shared" si="21"/>
        <v>0.57333333333333336</v>
      </c>
      <c r="O62" s="414"/>
      <c r="P62" s="414"/>
      <c r="Q62" s="414"/>
      <c r="R62" s="414"/>
      <c r="S62" s="414">
        <v>4</v>
      </c>
      <c r="T62" s="414"/>
      <c r="U62" s="414"/>
      <c r="V62" s="414"/>
      <c r="W62" s="417"/>
      <c r="X62" s="417"/>
      <c r="Y62" s="417"/>
      <c r="Z62" s="417"/>
      <c r="AA62" s="417"/>
      <c r="AB62" s="417"/>
      <c r="AC62" s="417"/>
      <c r="AD62" s="347">
        <f t="shared" si="14"/>
        <v>64</v>
      </c>
      <c r="AE62" s="417"/>
      <c r="AF62" s="417"/>
      <c r="AG62" s="417"/>
      <c r="AH62" s="417"/>
      <c r="AI62" s="418"/>
      <c r="AJ62" s="419"/>
      <c r="AK62" s="419"/>
      <c r="AL62" s="419"/>
      <c r="AM62" s="419"/>
      <c r="AN62" s="418"/>
      <c r="AO62" s="418"/>
      <c r="AP62" s="418"/>
      <c r="AQ62" s="418"/>
      <c r="AR62" s="418"/>
      <c r="AS62" s="418"/>
      <c r="AT62" s="347"/>
      <c r="AU62" s="347"/>
      <c r="AV62" s="347"/>
      <c r="AW62" s="416"/>
      <c r="AX62" s="416"/>
      <c r="AY62" s="416"/>
      <c r="AZ62" s="416"/>
      <c r="BA62" s="416"/>
      <c r="BB62" s="416"/>
      <c r="BC62" s="416"/>
      <c r="BD62" s="416"/>
      <c r="BE62" s="416"/>
      <c r="BF62" s="416"/>
      <c r="BG62" s="416"/>
      <c r="BH62" s="416"/>
      <c r="BI62" s="416"/>
      <c r="BJ62" s="416"/>
      <c r="BK62" s="416"/>
      <c r="BL62" s="416"/>
      <c r="BM62" s="416"/>
      <c r="BN62" s="416"/>
      <c r="BO62" s="416"/>
      <c r="BP62" s="416"/>
      <c r="BQ62" s="416"/>
      <c r="BR62" s="416"/>
      <c r="BS62" s="416"/>
      <c r="BT62" s="416"/>
      <c r="BU62" s="416"/>
      <c r="BV62" s="416"/>
      <c r="BW62" s="416"/>
      <c r="BX62" s="416"/>
      <c r="BY62" s="416"/>
      <c r="BZ62" s="416"/>
      <c r="CA62" s="416"/>
      <c r="CB62" s="416"/>
      <c r="CC62" s="416"/>
      <c r="CD62" s="416"/>
      <c r="CE62" s="416"/>
      <c r="CF62" s="416"/>
      <c r="CG62" s="416"/>
      <c r="CH62" s="416"/>
      <c r="CI62" s="416"/>
      <c r="CJ62" s="416"/>
      <c r="CK62" s="416"/>
      <c r="CL62" s="416"/>
      <c r="CM62" s="416"/>
      <c r="CN62" s="416"/>
      <c r="CO62" s="416"/>
      <c r="CP62" s="416"/>
      <c r="CQ62" s="416"/>
      <c r="CR62" s="416"/>
      <c r="CS62" s="416"/>
      <c r="CT62" s="416"/>
      <c r="CU62" s="416"/>
      <c r="CV62" s="416"/>
      <c r="CW62" s="416"/>
      <c r="CX62" s="416"/>
      <c r="CY62" s="416"/>
      <c r="CZ62" s="416"/>
      <c r="DA62" s="416"/>
      <c r="DB62" s="416"/>
      <c r="DC62" s="416"/>
      <c r="DD62" s="416"/>
      <c r="DE62" s="416"/>
      <c r="DF62" s="416"/>
      <c r="DG62" s="416"/>
      <c r="DH62" s="416"/>
      <c r="DI62" s="416"/>
      <c r="DJ62" s="416"/>
      <c r="DK62" s="416"/>
      <c r="DL62" s="416"/>
      <c r="DM62" s="416"/>
      <c r="DN62" s="416"/>
      <c r="DO62" s="416"/>
      <c r="DP62" s="416"/>
      <c r="DQ62" s="416"/>
      <c r="DR62" s="416"/>
      <c r="DS62" s="416"/>
      <c r="DT62" s="416"/>
      <c r="DU62" s="416"/>
      <c r="DV62" s="416"/>
      <c r="DW62" s="416"/>
      <c r="DX62" s="416"/>
      <c r="DY62" s="416"/>
      <c r="DZ62" s="416"/>
      <c r="EA62" s="416"/>
      <c r="EB62" s="416"/>
      <c r="EC62" s="416"/>
      <c r="ED62" s="416"/>
      <c r="EE62" s="416"/>
      <c r="EF62" s="416"/>
      <c r="EG62" s="416"/>
      <c r="EH62" s="416"/>
      <c r="EI62" s="416"/>
      <c r="EJ62" s="416"/>
      <c r="EK62" s="416"/>
      <c r="EL62" s="416"/>
      <c r="EM62" s="416"/>
      <c r="EN62" s="416"/>
      <c r="EO62" s="416"/>
      <c r="EP62" s="416"/>
      <c r="EQ62" s="416"/>
      <c r="ER62" s="416"/>
      <c r="ES62" s="416"/>
      <c r="ET62" s="416"/>
      <c r="EU62" s="416"/>
      <c r="EV62" s="416"/>
      <c r="EW62" s="416"/>
      <c r="EX62" s="416"/>
      <c r="EY62" s="416"/>
      <c r="EZ62" s="416"/>
      <c r="FA62" s="416"/>
      <c r="FB62" s="416"/>
      <c r="FC62" s="416"/>
      <c r="FD62" s="416"/>
      <c r="FE62" s="416"/>
      <c r="FF62" s="416"/>
      <c r="FG62" s="416"/>
      <c r="FH62" s="416"/>
      <c r="FI62" s="416"/>
      <c r="FJ62" s="416"/>
      <c r="FK62" s="416"/>
      <c r="FL62" s="416"/>
      <c r="FM62" s="416"/>
      <c r="FN62" s="416"/>
      <c r="FO62" s="416"/>
      <c r="FP62" s="416"/>
      <c r="FQ62" s="416"/>
      <c r="FR62" s="416"/>
      <c r="FS62" s="416"/>
      <c r="FT62" s="416"/>
      <c r="FU62" s="416"/>
      <c r="FV62" s="416"/>
      <c r="FW62" s="416"/>
      <c r="FX62" s="416"/>
      <c r="FY62" s="416"/>
      <c r="FZ62" s="416"/>
      <c r="GA62" s="416"/>
      <c r="GB62" s="416"/>
      <c r="GC62" s="416"/>
      <c r="GD62" s="416"/>
      <c r="GE62" s="416"/>
      <c r="GF62" s="416"/>
      <c r="GG62" s="416"/>
      <c r="GH62" s="416"/>
      <c r="GI62" s="416"/>
      <c r="GJ62" s="416"/>
      <c r="GK62" s="416"/>
      <c r="GL62" s="416"/>
      <c r="GM62" s="416"/>
      <c r="GN62" s="416"/>
      <c r="GO62" s="416"/>
      <c r="GP62" s="416"/>
      <c r="GQ62" s="416"/>
      <c r="GR62" s="416"/>
      <c r="GS62" s="416"/>
      <c r="GT62" s="416"/>
      <c r="GU62" s="416"/>
      <c r="GV62" s="416"/>
      <c r="GW62" s="416"/>
      <c r="GX62" s="416"/>
      <c r="GY62" s="416"/>
      <c r="GZ62" s="416"/>
      <c r="HA62" s="416"/>
      <c r="HB62" s="416"/>
      <c r="HC62" s="416"/>
      <c r="HD62" s="416"/>
      <c r="HE62" s="416"/>
      <c r="HF62" s="416"/>
      <c r="HG62" s="416"/>
      <c r="HH62" s="416"/>
      <c r="HI62" s="416"/>
      <c r="HJ62" s="416"/>
      <c r="HK62" s="416"/>
      <c r="HL62" s="416"/>
      <c r="HM62" s="416"/>
      <c r="HN62" s="416"/>
      <c r="HO62" s="416"/>
      <c r="HP62" s="416"/>
      <c r="HQ62" s="416"/>
      <c r="HR62" s="416"/>
      <c r="HS62" s="416"/>
      <c r="HT62" s="416"/>
      <c r="HU62" s="416"/>
      <c r="HV62" s="416"/>
      <c r="HW62" s="416"/>
      <c r="HX62" s="416"/>
      <c r="HY62" s="416"/>
      <c r="HZ62" s="416"/>
      <c r="IA62" s="416"/>
      <c r="IB62" s="416"/>
      <c r="IC62" s="416"/>
      <c r="ID62" s="416"/>
      <c r="IE62" s="416"/>
      <c r="IF62" s="416"/>
      <c r="IG62" s="416"/>
      <c r="IH62" s="416"/>
      <c r="II62" s="416"/>
      <c r="IJ62" s="416"/>
      <c r="IK62" s="416"/>
      <c r="IL62" s="416"/>
      <c r="IM62" s="416"/>
      <c r="IN62" s="416"/>
      <c r="IO62" s="416"/>
      <c r="IP62" s="416"/>
      <c r="IQ62" s="416"/>
      <c r="IR62" s="416"/>
      <c r="IS62" s="416"/>
      <c r="IT62" s="416"/>
      <c r="IU62" s="416"/>
      <c r="IV62" s="416"/>
      <c r="IW62" s="416"/>
      <c r="IX62" s="416"/>
      <c r="IY62" s="416"/>
      <c r="IZ62" s="416"/>
      <c r="JA62" s="416"/>
      <c r="JB62" s="416"/>
      <c r="JC62" s="416"/>
      <c r="JD62" s="416"/>
      <c r="JE62" s="416"/>
      <c r="JF62" s="416"/>
      <c r="JG62" s="416"/>
      <c r="JH62" s="416"/>
    </row>
    <row r="63" spans="1:268" s="421" customFormat="1" ht="14.25" customHeight="1" thickTop="1" x14ac:dyDescent="0.4">
      <c r="A63" s="344" t="s">
        <v>392</v>
      </c>
      <c r="B63" s="334" t="s">
        <v>431</v>
      </c>
      <c r="C63" s="344"/>
      <c r="D63" s="344">
        <v>6</v>
      </c>
      <c r="E63" s="344"/>
      <c r="F63" s="344"/>
      <c r="G63" s="414">
        <v>5</v>
      </c>
      <c r="H63" s="414">
        <f t="shared" si="18"/>
        <v>150</v>
      </c>
      <c r="I63" s="414">
        <f t="shared" si="19"/>
        <v>64</v>
      </c>
      <c r="J63" s="414">
        <v>32</v>
      </c>
      <c r="K63" s="414">
        <v>32</v>
      </c>
      <c r="L63" s="414"/>
      <c r="M63" s="414">
        <f t="shared" si="20"/>
        <v>86</v>
      </c>
      <c r="N63" s="415">
        <f t="shared" si="21"/>
        <v>0.57333333333333336</v>
      </c>
      <c r="O63" s="414"/>
      <c r="P63" s="414"/>
      <c r="Q63" s="414"/>
      <c r="R63" s="414"/>
      <c r="S63" s="414"/>
      <c r="T63" s="414">
        <v>4</v>
      </c>
      <c r="U63" s="414"/>
      <c r="V63" s="414"/>
      <c r="W63" s="417"/>
      <c r="X63" s="417"/>
      <c r="Y63" s="417"/>
      <c r="Z63" s="417"/>
      <c r="AA63" s="417"/>
      <c r="AB63" s="417"/>
      <c r="AC63" s="417"/>
      <c r="AD63" s="347">
        <f t="shared" si="14"/>
        <v>64</v>
      </c>
      <c r="AE63" s="417"/>
      <c r="AF63" s="417"/>
      <c r="AG63" s="417"/>
      <c r="AH63" s="417"/>
      <c r="AI63" s="418"/>
      <c r="AJ63" s="419"/>
      <c r="AK63" s="419"/>
      <c r="AL63" s="419"/>
      <c r="AM63" s="419"/>
      <c r="AN63" s="418"/>
      <c r="AO63" s="418"/>
      <c r="AP63" s="418"/>
      <c r="AQ63" s="418"/>
      <c r="AR63" s="418"/>
      <c r="AS63" s="418"/>
      <c r="AT63" s="347"/>
      <c r="AU63" s="347"/>
      <c r="AV63" s="347"/>
      <c r="AW63" s="416"/>
      <c r="AX63" s="416"/>
      <c r="AY63" s="416"/>
      <c r="AZ63" s="416"/>
      <c r="BA63" s="416"/>
      <c r="BB63" s="416"/>
      <c r="BC63" s="416"/>
      <c r="BD63" s="416"/>
      <c r="BE63" s="416"/>
      <c r="BF63" s="416"/>
      <c r="BG63" s="416"/>
      <c r="BH63" s="416"/>
      <c r="BI63" s="416"/>
      <c r="BJ63" s="416"/>
      <c r="BK63" s="416"/>
      <c r="BL63" s="416"/>
      <c r="BM63" s="416"/>
      <c r="BN63" s="416"/>
      <c r="BO63" s="416"/>
      <c r="BP63" s="416"/>
      <c r="BQ63" s="416"/>
      <c r="BR63" s="416"/>
      <c r="BS63" s="416"/>
      <c r="BT63" s="416"/>
      <c r="BU63" s="416"/>
      <c r="BV63" s="416"/>
      <c r="BW63" s="416"/>
      <c r="BX63" s="416"/>
      <c r="BY63" s="416"/>
      <c r="BZ63" s="416"/>
      <c r="CA63" s="416"/>
      <c r="CB63" s="416"/>
      <c r="CC63" s="416"/>
      <c r="CD63" s="416"/>
      <c r="CE63" s="416"/>
      <c r="CF63" s="416"/>
      <c r="CG63" s="416"/>
      <c r="CH63" s="416"/>
      <c r="CI63" s="416"/>
      <c r="CJ63" s="416"/>
      <c r="CK63" s="416"/>
      <c r="CL63" s="416"/>
      <c r="CM63" s="416"/>
      <c r="CN63" s="416"/>
      <c r="CO63" s="416"/>
      <c r="CP63" s="416"/>
      <c r="CQ63" s="416"/>
      <c r="CR63" s="416"/>
      <c r="CS63" s="416"/>
      <c r="CT63" s="416"/>
      <c r="CU63" s="416"/>
      <c r="CV63" s="416"/>
      <c r="CW63" s="416"/>
      <c r="CX63" s="416"/>
      <c r="CY63" s="416"/>
      <c r="CZ63" s="416"/>
      <c r="DA63" s="416"/>
      <c r="DB63" s="416"/>
      <c r="DC63" s="416"/>
      <c r="DD63" s="416"/>
      <c r="DE63" s="416"/>
      <c r="DF63" s="416"/>
      <c r="DG63" s="416"/>
      <c r="DH63" s="416"/>
      <c r="DI63" s="416"/>
      <c r="DJ63" s="416"/>
      <c r="DK63" s="416"/>
      <c r="DL63" s="416"/>
      <c r="DM63" s="416"/>
      <c r="DN63" s="416"/>
      <c r="DO63" s="416"/>
      <c r="DP63" s="416"/>
      <c r="DQ63" s="416"/>
      <c r="DR63" s="416"/>
      <c r="DS63" s="416"/>
      <c r="DT63" s="416"/>
      <c r="DU63" s="416"/>
      <c r="DV63" s="416"/>
      <c r="DW63" s="416"/>
      <c r="DX63" s="416"/>
      <c r="DY63" s="416"/>
      <c r="DZ63" s="416"/>
      <c r="EA63" s="416"/>
      <c r="EB63" s="416"/>
      <c r="EC63" s="416"/>
      <c r="ED63" s="416"/>
      <c r="EE63" s="416"/>
      <c r="EF63" s="416"/>
      <c r="EG63" s="416"/>
      <c r="EH63" s="416"/>
      <c r="EI63" s="416"/>
      <c r="EJ63" s="416"/>
      <c r="EK63" s="416"/>
      <c r="EL63" s="416"/>
      <c r="EM63" s="416"/>
      <c r="EN63" s="416"/>
      <c r="EO63" s="416"/>
      <c r="EP63" s="416"/>
      <c r="EQ63" s="416"/>
      <c r="ER63" s="416"/>
      <c r="ES63" s="416"/>
      <c r="ET63" s="416"/>
      <c r="EU63" s="416"/>
      <c r="EV63" s="416"/>
      <c r="EW63" s="416"/>
      <c r="EX63" s="416"/>
      <c r="EY63" s="416"/>
      <c r="EZ63" s="416"/>
      <c r="FA63" s="416"/>
      <c r="FB63" s="416"/>
      <c r="FC63" s="416"/>
      <c r="FD63" s="416"/>
      <c r="FE63" s="416"/>
      <c r="FF63" s="416"/>
      <c r="FG63" s="416"/>
      <c r="FH63" s="416"/>
      <c r="FI63" s="416"/>
      <c r="FJ63" s="416"/>
      <c r="FK63" s="416"/>
      <c r="FL63" s="416"/>
      <c r="FM63" s="416"/>
      <c r="FN63" s="416"/>
      <c r="FO63" s="416"/>
      <c r="FP63" s="416"/>
      <c r="FQ63" s="416"/>
      <c r="FR63" s="416"/>
      <c r="FS63" s="416"/>
      <c r="FT63" s="416"/>
      <c r="FU63" s="416"/>
      <c r="FV63" s="416"/>
      <c r="FW63" s="416"/>
      <c r="FX63" s="416"/>
      <c r="FY63" s="416"/>
      <c r="FZ63" s="416"/>
      <c r="GA63" s="416"/>
      <c r="GB63" s="416"/>
      <c r="GC63" s="416"/>
      <c r="GD63" s="416"/>
      <c r="GE63" s="416"/>
      <c r="GF63" s="416"/>
      <c r="GG63" s="416"/>
      <c r="GH63" s="416"/>
      <c r="GI63" s="416"/>
      <c r="GJ63" s="416"/>
      <c r="GK63" s="416"/>
      <c r="GL63" s="416"/>
      <c r="GM63" s="416"/>
      <c r="GN63" s="416"/>
      <c r="GO63" s="416"/>
      <c r="GP63" s="416"/>
      <c r="GQ63" s="416"/>
      <c r="GR63" s="416"/>
      <c r="GS63" s="416"/>
      <c r="GT63" s="416"/>
      <c r="GU63" s="416"/>
      <c r="GV63" s="416"/>
      <c r="GW63" s="416"/>
      <c r="GX63" s="416"/>
      <c r="GY63" s="416"/>
      <c r="GZ63" s="416"/>
      <c r="HA63" s="416"/>
      <c r="HB63" s="416"/>
      <c r="HC63" s="416"/>
      <c r="HD63" s="416"/>
      <c r="HE63" s="416"/>
      <c r="HF63" s="416"/>
      <c r="HG63" s="416"/>
      <c r="HH63" s="416"/>
      <c r="HI63" s="416"/>
      <c r="HJ63" s="416"/>
      <c r="HK63" s="416"/>
      <c r="HL63" s="416"/>
      <c r="HM63" s="416"/>
      <c r="HN63" s="416"/>
      <c r="HO63" s="416"/>
      <c r="HP63" s="416"/>
      <c r="HQ63" s="416"/>
      <c r="HR63" s="416"/>
      <c r="HS63" s="416"/>
      <c r="HT63" s="416"/>
      <c r="HU63" s="416"/>
      <c r="HV63" s="416"/>
      <c r="HW63" s="416"/>
      <c r="HX63" s="416"/>
      <c r="HY63" s="416"/>
      <c r="HZ63" s="416"/>
      <c r="IA63" s="416"/>
      <c r="IB63" s="416"/>
      <c r="IC63" s="416"/>
      <c r="ID63" s="416"/>
      <c r="IE63" s="416"/>
      <c r="IF63" s="416"/>
      <c r="IG63" s="416"/>
      <c r="IH63" s="416"/>
      <c r="II63" s="416"/>
      <c r="IJ63" s="416"/>
      <c r="IK63" s="416"/>
      <c r="IL63" s="416"/>
      <c r="IM63" s="416"/>
      <c r="IN63" s="416"/>
      <c r="IO63" s="416"/>
      <c r="IP63" s="416"/>
      <c r="IQ63" s="416"/>
      <c r="IR63" s="416"/>
      <c r="IS63" s="416"/>
      <c r="IT63" s="416"/>
      <c r="IU63" s="416"/>
      <c r="IV63" s="416"/>
      <c r="IW63" s="416"/>
      <c r="IX63" s="416"/>
      <c r="IY63" s="416"/>
      <c r="IZ63" s="416"/>
      <c r="JA63" s="416"/>
      <c r="JB63" s="416"/>
      <c r="JC63" s="416"/>
      <c r="JD63" s="416"/>
      <c r="JE63" s="416"/>
      <c r="JF63" s="416"/>
      <c r="JG63" s="416"/>
      <c r="JH63" s="416"/>
    </row>
    <row r="64" spans="1:268" s="416" customFormat="1" ht="14.25" customHeight="1" x14ac:dyDescent="0.4">
      <c r="A64" s="344" t="s">
        <v>393</v>
      </c>
      <c r="B64" s="334" t="s">
        <v>432</v>
      </c>
      <c r="C64" s="344"/>
      <c r="D64" s="344">
        <v>6</v>
      </c>
      <c r="E64" s="344"/>
      <c r="F64" s="344"/>
      <c r="G64" s="414">
        <v>5</v>
      </c>
      <c r="H64" s="414">
        <f t="shared" si="18"/>
        <v>150</v>
      </c>
      <c r="I64" s="414">
        <f t="shared" si="19"/>
        <v>64</v>
      </c>
      <c r="J64" s="414">
        <v>32</v>
      </c>
      <c r="K64" s="414">
        <v>32</v>
      </c>
      <c r="L64" s="414"/>
      <c r="M64" s="414">
        <f t="shared" si="20"/>
        <v>86</v>
      </c>
      <c r="N64" s="415">
        <f t="shared" si="21"/>
        <v>0.57333333333333336</v>
      </c>
      <c r="O64" s="414"/>
      <c r="P64" s="414"/>
      <c r="Q64" s="414"/>
      <c r="R64" s="414"/>
      <c r="S64" s="414"/>
      <c r="T64" s="414">
        <v>4</v>
      </c>
      <c r="U64" s="414"/>
      <c r="V64" s="414"/>
      <c r="W64" s="417"/>
      <c r="X64" s="417"/>
      <c r="Y64" s="417"/>
      <c r="Z64" s="417"/>
      <c r="AA64" s="417"/>
      <c r="AB64" s="417"/>
      <c r="AC64" s="417"/>
      <c r="AD64" s="347">
        <f t="shared" si="14"/>
        <v>64</v>
      </c>
      <c r="AE64" s="417"/>
      <c r="AF64" s="417"/>
      <c r="AG64" s="417"/>
      <c r="AH64" s="417"/>
      <c r="AI64" s="418"/>
      <c r="AJ64" s="419"/>
      <c r="AK64" s="419"/>
      <c r="AL64" s="419"/>
      <c r="AM64" s="419"/>
      <c r="AN64" s="418"/>
      <c r="AO64" s="418"/>
      <c r="AP64" s="418"/>
      <c r="AQ64" s="418"/>
      <c r="AR64" s="418"/>
      <c r="AS64" s="418"/>
      <c r="AT64" s="347"/>
      <c r="AU64" s="347"/>
      <c r="AV64" s="347"/>
    </row>
    <row r="65" spans="1:268" s="420" customFormat="1" ht="17.55" customHeight="1" thickBot="1" x14ac:dyDescent="0.45">
      <c r="A65" s="344" t="s">
        <v>394</v>
      </c>
      <c r="B65" s="334" t="s">
        <v>433</v>
      </c>
      <c r="C65" s="344"/>
      <c r="D65" s="344">
        <v>7</v>
      </c>
      <c r="E65" s="344"/>
      <c r="F65" s="344"/>
      <c r="G65" s="414">
        <v>5</v>
      </c>
      <c r="H65" s="414">
        <f t="shared" si="18"/>
        <v>150</v>
      </c>
      <c r="I65" s="414">
        <f t="shared" si="19"/>
        <v>64</v>
      </c>
      <c r="J65" s="414">
        <v>32</v>
      </c>
      <c r="K65" s="414">
        <v>32</v>
      </c>
      <c r="L65" s="414"/>
      <c r="M65" s="414">
        <f t="shared" si="20"/>
        <v>86</v>
      </c>
      <c r="N65" s="415">
        <f t="shared" si="21"/>
        <v>0.57333333333333336</v>
      </c>
      <c r="O65" s="414"/>
      <c r="P65" s="414"/>
      <c r="Q65" s="414"/>
      <c r="R65" s="414"/>
      <c r="S65" s="414"/>
      <c r="T65" s="414"/>
      <c r="U65" s="414">
        <v>4</v>
      </c>
      <c r="V65" s="414"/>
      <c r="W65" s="417"/>
      <c r="X65" s="417"/>
      <c r="Y65" s="417"/>
      <c r="Z65" s="417"/>
      <c r="AA65" s="417"/>
      <c r="AB65" s="417"/>
      <c r="AC65" s="417"/>
      <c r="AD65" s="347">
        <f t="shared" ref="AD65:AD66" si="22">O65*$O$7+P65*$P$7+Q65*$Q$7+R65*$R$7+S65*$S$7+T65*$T$7+U65*$U$7+V65*$V$7</f>
        <v>64</v>
      </c>
      <c r="AE65" s="417"/>
      <c r="AF65" s="417"/>
      <c r="AG65" s="417"/>
      <c r="AH65" s="417"/>
      <c r="AI65" s="418"/>
      <c r="AJ65" s="419"/>
      <c r="AK65" s="419"/>
      <c r="AL65" s="419"/>
      <c r="AM65" s="419"/>
      <c r="AN65" s="418"/>
      <c r="AO65" s="418"/>
      <c r="AP65" s="418"/>
      <c r="AQ65" s="418"/>
      <c r="AR65" s="418"/>
      <c r="AS65" s="418"/>
      <c r="AT65" s="347"/>
      <c r="AU65" s="347"/>
      <c r="AV65" s="347"/>
      <c r="AW65" s="416"/>
      <c r="AX65" s="416"/>
      <c r="AY65" s="416"/>
      <c r="AZ65" s="416"/>
      <c r="BA65" s="416"/>
      <c r="BB65" s="416"/>
      <c r="BC65" s="416"/>
      <c r="BD65" s="416"/>
      <c r="BE65" s="416"/>
      <c r="BF65" s="416"/>
      <c r="BG65" s="416"/>
      <c r="BH65" s="416"/>
      <c r="BI65" s="416"/>
      <c r="BJ65" s="416"/>
      <c r="BK65" s="416"/>
      <c r="BL65" s="416"/>
      <c r="BM65" s="416"/>
      <c r="BN65" s="416"/>
      <c r="BO65" s="416"/>
      <c r="BP65" s="416"/>
      <c r="BQ65" s="416"/>
      <c r="BR65" s="416"/>
      <c r="BS65" s="416"/>
      <c r="BT65" s="416"/>
      <c r="BU65" s="416"/>
      <c r="BV65" s="416"/>
      <c r="BW65" s="416"/>
      <c r="BX65" s="416"/>
      <c r="BY65" s="416"/>
      <c r="BZ65" s="416"/>
      <c r="CA65" s="416"/>
      <c r="CB65" s="416"/>
      <c r="CC65" s="416"/>
      <c r="CD65" s="416"/>
      <c r="CE65" s="416"/>
      <c r="CF65" s="416"/>
      <c r="CG65" s="416"/>
      <c r="CH65" s="416"/>
      <c r="CI65" s="416"/>
      <c r="CJ65" s="416"/>
      <c r="CK65" s="416"/>
      <c r="CL65" s="416"/>
      <c r="CM65" s="416"/>
      <c r="CN65" s="416"/>
      <c r="CO65" s="416"/>
      <c r="CP65" s="416"/>
      <c r="CQ65" s="416"/>
      <c r="CR65" s="416"/>
      <c r="CS65" s="416"/>
      <c r="CT65" s="416"/>
      <c r="CU65" s="416"/>
      <c r="CV65" s="416"/>
      <c r="CW65" s="416"/>
      <c r="CX65" s="416"/>
      <c r="CY65" s="416"/>
      <c r="CZ65" s="416"/>
      <c r="DA65" s="416"/>
      <c r="DB65" s="416"/>
      <c r="DC65" s="416"/>
      <c r="DD65" s="416"/>
      <c r="DE65" s="416"/>
      <c r="DF65" s="416"/>
      <c r="DG65" s="416"/>
      <c r="DH65" s="416"/>
      <c r="DI65" s="416"/>
      <c r="DJ65" s="416"/>
      <c r="DK65" s="416"/>
      <c r="DL65" s="416"/>
      <c r="DM65" s="416"/>
      <c r="DN65" s="416"/>
      <c r="DO65" s="416"/>
      <c r="DP65" s="416"/>
      <c r="DQ65" s="416"/>
      <c r="DR65" s="416"/>
      <c r="DS65" s="416"/>
      <c r="DT65" s="416"/>
      <c r="DU65" s="416"/>
      <c r="DV65" s="416"/>
      <c r="DW65" s="416"/>
      <c r="DX65" s="416"/>
      <c r="DY65" s="416"/>
      <c r="DZ65" s="416"/>
      <c r="EA65" s="416"/>
      <c r="EB65" s="416"/>
      <c r="EC65" s="416"/>
      <c r="ED65" s="416"/>
      <c r="EE65" s="416"/>
      <c r="EF65" s="416"/>
      <c r="EG65" s="416"/>
      <c r="EH65" s="416"/>
      <c r="EI65" s="416"/>
      <c r="EJ65" s="416"/>
      <c r="EK65" s="416"/>
      <c r="EL65" s="416"/>
      <c r="EM65" s="416"/>
      <c r="EN65" s="416"/>
      <c r="EO65" s="416"/>
      <c r="EP65" s="416"/>
      <c r="EQ65" s="416"/>
      <c r="ER65" s="416"/>
      <c r="ES65" s="416"/>
      <c r="ET65" s="416"/>
      <c r="EU65" s="416"/>
      <c r="EV65" s="416"/>
      <c r="EW65" s="416"/>
      <c r="EX65" s="416"/>
      <c r="EY65" s="416"/>
      <c r="EZ65" s="416"/>
      <c r="FA65" s="416"/>
      <c r="FB65" s="416"/>
      <c r="FC65" s="416"/>
      <c r="FD65" s="416"/>
      <c r="FE65" s="416"/>
      <c r="FF65" s="416"/>
      <c r="FG65" s="416"/>
      <c r="FH65" s="416"/>
      <c r="FI65" s="416"/>
      <c r="FJ65" s="416"/>
      <c r="FK65" s="416"/>
      <c r="FL65" s="416"/>
      <c r="FM65" s="416"/>
      <c r="FN65" s="416"/>
      <c r="FO65" s="416"/>
      <c r="FP65" s="416"/>
      <c r="FQ65" s="416"/>
      <c r="FR65" s="416"/>
      <c r="FS65" s="416"/>
      <c r="FT65" s="416"/>
      <c r="FU65" s="416"/>
      <c r="FV65" s="416"/>
      <c r="FW65" s="416"/>
      <c r="FX65" s="416"/>
      <c r="FY65" s="416"/>
      <c r="FZ65" s="416"/>
      <c r="GA65" s="416"/>
      <c r="GB65" s="416"/>
      <c r="GC65" s="416"/>
      <c r="GD65" s="416"/>
      <c r="GE65" s="416"/>
      <c r="GF65" s="416"/>
      <c r="GG65" s="416"/>
      <c r="GH65" s="416"/>
      <c r="GI65" s="416"/>
      <c r="GJ65" s="416"/>
      <c r="GK65" s="416"/>
      <c r="GL65" s="416"/>
      <c r="GM65" s="416"/>
      <c r="GN65" s="416"/>
      <c r="GO65" s="416"/>
      <c r="GP65" s="416"/>
      <c r="GQ65" s="416"/>
      <c r="GR65" s="416"/>
      <c r="GS65" s="416"/>
      <c r="GT65" s="416"/>
      <c r="GU65" s="416"/>
      <c r="GV65" s="416"/>
      <c r="GW65" s="416"/>
      <c r="GX65" s="416"/>
      <c r="GY65" s="416"/>
      <c r="GZ65" s="416"/>
      <c r="HA65" s="416"/>
      <c r="HB65" s="416"/>
      <c r="HC65" s="416"/>
      <c r="HD65" s="416"/>
      <c r="HE65" s="416"/>
      <c r="HF65" s="416"/>
      <c r="HG65" s="416"/>
      <c r="HH65" s="416"/>
      <c r="HI65" s="416"/>
      <c r="HJ65" s="416"/>
      <c r="HK65" s="416"/>
      <c r="HL65" s="416"/>
      <c r="HM65" s="416"/>
      <c r="HN65" s="416"/>
      <c r="HO65" s="416"/>
      <c r="HP65" s="416"/>
      <c r="HQ65" s="416"/>
      <c r="HR65" s="416"/>
      <c r="HS65" s="416"/>
      <c r="HT65" s="416"/>
      <c r="HU65" s="416"/>
      <c r="HV65" s="416"/>
      <c r="HW65" s="416"/>
      <c r="HX65" s="416"/>
      <c r="HY65" s="416"/>
      <c r="HZ65" s="416"/>
      <c r="IA65" s="416"/>
      <c r="IB65" s="416"/>
      <c r="IC65" s="416"/>
      <c r="ID65" s="416"/>
      <c r="IE65" s="416"/>
      <c r="IF65" s="416"/>
      <c r="IG65" s="416"/>
      <c r="IH65" s="416"/>
      <c r="II65" s="416"/>
      <c r="IJ65" s="416"/>
      <c r="IK65" s="416"/>
      <c r="IL65" s="416"/>
      <c r="IM65" s="416"/>
      <c r="IN65" s="416"/>
      <c r="IO65" s="416"/>
      <c r="IP65" s="416"/>
      <c r="IQ65" s="416"/>
      <c r="IR65" s="416"/>
      <c r="IS65" s="416"/>
      <c r="IT65" s="416"/>
      <c r="IU65" s="416"/>
      <c r="IV65" s="416"/>
      <c r="IW65" s="416"/>
      <c r="IX65" s="416"/>
      <c r="IY65" s="416"/>
      <c r="IZ65" s="416"/>
      <c r="JA65" s="416"/>
      <c r="JB65" s="416"/>
      <c r="JC65" s="416"/>
      <c r="JD65" s="416"/>
      <c r="JE65" s="416"/>
      <c r="JF65" s="416"/>
      <c r="JG65" s="416"/>
      <c r="JH65" s="416"/>
    </row>
    <row r="66" spans="1:268" s="421" customFormat="1" ht="14.25" customHeight="1" thickTop="1" x14ac:dyDescent="0.3">
      <c r="A66" s="344" t="s">
        <v>395</v>
      </c>
      <c r="B66" s="334" t="s">
        <v>434</v>
      </c>
      <c r="C66" s="344"/>
      <c r="D66" s="344">
        <v>7</v>
      </c>
      <c r="E66" s="344"/>
      <c r="F66" s="344"/>
      <c r="G66" s="414">
        <v>5</v>
      </c>
      <c r="H66" s="414">
        <f t="shared" si="18"/>
        <v>150</v>
      </c>
      <c r="I66" s="414">
        <f t="shared" si="19"/>
        <v>64</v>
      </c>
      <c r="J66" s="414">
        <v>32</v>
      </c>
      <c r="K66" s="414">
        <v>32</v>
      </c>
      <c r="L66" s="414"/>
      <c r="M66" s="414">
        <f t="shared" si="20"/>
        <v>86</v>
      </c>
      <c r="N66" s="415">
        <f t="shared" si="21"/>
        <v>0.57333333333333336</v>
      </c>
      <c r="O66" s="414"/>
      <c r="P66" s="414"/>
      <c r="Q66" s="414"/>
      <c r="R66" s="414"/>
      <c r="S66" s="414"/>
      <c r="T66" s="414"/>
      <c r="U66" s="414">
        <v>4</v>
      </c>
      <c r="V66" s="414"/>
      <c r="W66" s="347"/>
      <c r="X66" s="347"/>
      <c r="Y66" s="347"/>
      <c r="Z66" s="347"/>
      <c r="AA66" s="347"/>
      <c r="AB66" s="347"/>
      <c r="AC66" s="347"/>
      <c r="AD66" s="347">
        <f t="shared" si="22"/>
        <v>64</v>
      </c>
      <c r="AE66" s="347"/>
      <c r="AF66" s="347"/>
      <c r="AG66" s="347"/>
      <c r="AH66" s="347"/>
      <c r="AI66" s="347"/>
      <c r="AJ66" s="347"/>
      <c r="AK66" s="347"/>
      <c r="AL66" s="347"/>
      <c r="AM66" s="347"/>
      <c r="AN66" s="347"/>
      <c r="AO66" s="347"/>
      <c r="AP66" s="347"/>
      <c r="AQ66" s="347"/>
      <c r="AR66" s="347"/>
      <c r="AS66" s="416"/>
      <c r="AT66" s="416"/>
      <c r="AU66" s="416"/>
      <c r="AV66" s="416"/>
      <c r="AW66" s="416"/>
      <c r="AX66" s="416"/>
      <c r="AY66" s="416"/>
      <c r="AZ66" s="416"/>
      <c r="BA66" s="416"/>
      <c r="BB66" s="416"/>
      <c r="BC66" s="416"/>
      <c r="BD66" s="416"/>
      <c r="BE66" s="416"/>
      <c r="BF66" s="416"/>
      <c r="BG66" s="416"/>
      <c r="BH66" s="416"/>
      <c r="BI66" s="416"/>
      <c r="BJ66" s="416"/>
      <c r="BK66" s="416"/>
      <c r="BL66" s="416"/>
      <c r="BM66" s="416"/>
      <c r="BN66" s="416"/>
      <c r="BO66" s="416"/>
      <c r="BP66" s="416"/>
      <c r="BQ66" s="416"/>
      <c r="BR66" s="416"/>
      <c r="BS66" s="416"/>
      <c r="BT66" s="416"/>
      <c r="BU66" s="416"/>
      <c r="BV66" s="416"/>
      <c r="BW66" s="416"/>
      <c r="BX66" s="416"/>
      <c r="BY66" s="416"/>
      <c r="BZ66" s="416"/>
      <c r="CA66" s="416"/>
      <c r="CB66" s="416"/>
      <c r="CC66" s="416"/>
      <c r="CD66" s="416"/>
      <c r="CE66" s="416"/>
      <c r="CF66" s="416"/>
      <c r="CG66" s="416"/>
      <c r="CH66" s="416"/>
      <c r="CI66" s="416"/>
      <c r="CJ66" s="416"/>
      <c r="CK66" s="416"/>
      <c r="CL66" s="416"/>
      <c r="CM66" s="416"/>
      <c r="CN66" s="416"/>
      <c r="CO66" s="416"/>
      <c r="CP66" s="416"/>
      <c r="CQ66" s="416"/>
      <c r="CR66" s="416"/>
      <c r="CS66" s="416"/>
      <c r="CT66" s="416"/>
      <c r="CU66" s="416"/>
      <c r="CV66" s="416"/>
      <c r="CW66" s="416"/>
      <c r="CX66" s="416"/>
      <c r="CY66" s="416"/>
      <c r="CZ66" s="416"/>
      <c r="DA66" s="416"/>
      <c r="DB66" s="416"/>
      <c r="DC66" s="416"/>
      <c r="DD66" s="416"/>
      <c r="DE66" s="416"/>
      <c r="DF66" s="416"/>
      <c r="DG66" s="416"/>
      <c r="DH66" s="416"/>
      <c r="DI66" s="416"/>
      <c r="DJ66" s="416"/>
      <c r="DK66" s="416"/>
      <c r="DL66" s="416"/>
      <c r="DM66" s="416"/>
      <c r="DN66" s="416"/>
      <c r="DO66" s="416"/>
      <c r="DP66" s="416"/>
      <c r="DQ66" s="416"/>
      <c r="DR66" s="416"/>
      <c r="DS66" s="416"/>
      <c r="DT66" s="416"/>
      <c r="DU66" s="416"/>
      <c r="DV66" s="416"/>
      <c r="DW66" s="416"/>
      <c r="DX66" s="416"/>
      <c r="DY66" s="416"/>
      <c r="DZ66" s="416"/>
      <c r="EA66" s="416"/>
      <c r="EB66" s="416"/>
      <c r="EC66" s="416"/>
      <c r="ED66" s="416"/>
      <c r="EE66" s="416"/>
      <c r="EF66" s="416"/>
      <c r="EG66" s="416"/>
      <c r="EH66" s="416"/>
      <c r="EI66" s="416"/>
      <c r="EJ66" s="416"/>
      <c r="EK66" s="416"/>
      <c r="EL66" s="416"/>
      <c r="EM66" s="416"/>
      <c r="EN66" s="416"/>
      <c r="EO66" s="416"/>
      <c r="EP66" s="416"/>
      <c r="EQ66" s="416"/>
      <c r="ER66" s="416"/>
      <c r="ES66" s="416"/>
      <c r="ET66" s="416"/>
      <c r="EU66" s="416"/>
      <c r="EV66" s="416"/>
      <c r="EW66" s="416"/>
      <c r="EX66" s="416"/>
      <c r="EY66" s="416"/>
      <c r="EZ66" s="416"/>
      <c r="FA66" s="416"/>
      <c r="FB66" s="416"/>
      <c r="FC66" s="416"/>
      <c r="FD66" s="416"/>
      <c r="FE66" s="416"/>
      <c r="FF66" s="416"/>
      <c r="FG66" s="416"/>
      <c r="FH66" s="416"/>
      <c r="FI66" s="416"/>
      <c r="FJ66" s="416"/>
      <c r="FK66" s="416"/>
      <c r="FL66" s="416"/>
      <c r="FM66" s="416"/>
      <c r="FN66" s="416"/>
      <c r="FO66" s="416"/>
      <c r="FP66" s="416"/>
      <c r="FQ66" s="416"/>
      <c r="FR66" s="416"/>
      <c r="FS66" s="416"/>
      <c r="FT66" s="416"/>
      <c r="FU66" s="416"/>
      <c r="FV66" s="416"/>
      <c r="FW66" s="416"/>
      <c r="FX66" s="416"/>
      <c r="FY66" s="416"/>
      <c r="FZ66" s="416"/>
      <c r="GA66" s="416"/>
      <c r="GB66" s="416"/>
      <c r="GC66" s="416"/>
      <c r="GD66" s="416"/>
      <c r="GE66" s="416"/>
      <c r="GF66" s="416"/>
      <c r="GG66" s="416"/>
      <c r="GH66" s="416"/>
      <c r="GI66" s="416"/>
      <c r="GJ66" s="416"/>
      <c r="GK66" s="416"/>
      <c r="GL66" s="416"/>
      <c r="GM66" s="416"/>
      <c r="GN66" s="416"/>
      <c r="GO66" s="416"/>
      <c r="GP66" s="416"/>
      <c r="GQ66" s="416"/>
      <c r="GR66" s="416"/>
      <c r="GS66" s="416"/>
      <c r="GT66" s="416"/>
      <c r="GU66" s="416"/>
      <c r="GV66" s="416"/>
      <c r="GW66" s="416"/>
      <c r="GX66" s="416"/>
      <c r="GY66" s="416"/>
      <c r="GZ66" s="416"/>
      <c r="HA66" s="416"/>
      <c r="HB66" s="416"/>
      <c r="HC66" s="416"/>
      <c r="HD66" s="416"/>
      <c r="HE66" s="416"/>
      <c r="HF66" s="416"/>
      <c r="HG66" s="416"/>
      <c r="HH66" s="416"/>
      <c r="HI66" s="416"/>
      <c r="HJ66" s="416"/>
      <c r="HK66" s="416"/>
      <c r="HL66" s="416"/>
      <c r="HM66" s="416"/>
      <c r="HN66" s="416"/>
      <c r="HO66" s="416"/>
      <c r="HP66" s="416"/>
      <c r="HQ66" s="416"/>
      <c r="HR66" s="416"/>
      <c r="HS66" s="416"/>
      <c r="HT66" s="416"/>
      <c r="HU66" s="416"/>
      <c r="HV66" s="416"/>
      <c r="HW66" s="416"/>
      <c r="HX66" s="416"/>
      <c r="HY66" s="416"/>
      <c r="HZ66" s="416"/>
      <c r="IA66" s="416"/>
      <c r="IB66" s="416"/>
      <c r="IC66" s="416"/>
      <c r="ID66" s="416"/>
      <c r="IE66" s="416"/>
      <c r="IF66" s="416"/>
      <c r="IG66" s="416"/>
      <c r="IH66" s="416"/>
      <c r="II66" s="416"/>
      <c r="IJ66" s="416"/>
      <c r="IK66" s="416"/>
      <c r="IL66" s="416"/>
      <c r="IM66" s="416"/>
      <c r="IN66" s="416"/>
      <c r="IO66" s="416"/>
      <c r="IP66" s="416"/>
      <c r="IQ66" s="416"/>
      <c r="IR66" s="416"/>
      <c r="IS66" s="416"/>
      <c r="IT66" s="416"/>
      <c r="IU66" s="416"/>
      <c r="IV66" s="416"/>
      <c r="IW66" s="416"/>
      <c r="IX66" s="416"/>
      <c r="IY66" s="416"/>
      <c r="IZ66" s="416"/>
      <c r="JA66" s="416"/>
      <c r="JB66" s="416"/>
      <c r="JC66" s="416"/>
      <c r="JD66" s="416"/>
      <c r="JE66" s="416"/>
      <c r="JF66" s="416"/>
      <c r="JG66" s="416"/>
      <c r="JH66" s="416"/>
    </row>
    <row r="67" spans="1:268" s="128" customFormat="1" ht="15" customHeight="1" thickBot="1" x14ac:dyDescent="0.35">
      <c r="A67" s="186"/>
      <c r="B67" s="654" t="s">
        <v>27</v>
      </c>
      <c r="C67" s="654"/>
      <c r="D67" s="654"/>
      <c r="E67" s="654"/>
      <c r="F67" s="655"/>
      <c r="G67" s="241">
        <v>50</v>
      </c>
      <c r="H67" s="242">
        <f>G67*30</f>
        <v>1500</v>
      </c>
      <c r="I67" s="242">
        <f t="shared" ref="I67" si="23">SUM(J67:L67)</f>
        <v>632</v>
      </c>
      <c r="J67" s="242">
        <v>256</v>
      </c>
      <c r="K67" s="242">
        <v>376</v>
      </c>
      <c r="L67" s="242"/>
      <c r="M67" s="243">
        <f t="shared" ref="M67" si="24">H67-I67</f>
        <v>868</v>
      </c>
      <c r="N67" s="244">
        <f t="shared" si="21"/>
        <v>0.57866666666666666</v>
      </c>
      <c r="O67" s="245"/>
      <c r="P67" s="246"/>
      <c r="Q67" s="245">
        <f>Q57</f>
        <v>4</v>
      </c>
      <c r="R67" s="247">
        <f>R60+R65</f>
        <v>4</v>
      </c>
      <c r="S67" s="245">
        <v>6</v>
      </c>
      <c r="T67" s="248">
        <v>8</v>
      </c>
      <c r="U67" s="249">
        <v>10</v>
      </c>
      <c r="V67" s="248">
        <v>7</v>
      </c>
      <c r="W67" s="335"/>
      <c r="X67" s="329"/>
      <c r="Y67" s="329"/>
      <c r="Z67" s="329"/>
      <c r="AA67" s="329"/>
      <c r="AB67" s="329"/>
      <c r="AC67" s="329"/>
      <c r="AD67" s="347">
        <f t="shared" ref="AD67:AD68" si="25">O67*$O$7+P67*$P$7+Q67*$Q$7+R67*$R$7+S67*$S$7+T67*$T$7+U67*$U$7+V67*$V$7</f>
        <v>596</v>
      </c>
      <c r="AE67" s="329"/>
      <c r="AF67" s="329"/>
      <c r="AG67" s="329"/>
      <c r="AH67" s="329"/>
      <c r="AI67" s="329"/>
      <c r="AJ67" s="329"/>
      <c r="AK67" s="329"/>
      <c r="AL67" s="329"/>
      <c r="AM67" s="329"/>
      <c r="AN67" s="329"/>
      <c r="AO67" s="329"/>
      <c r="AP67" s="329"/>
      <c r="AQ67" s="329"/>
      <c r="AR67" s="329"/>
      <c r="AS67" s="332"/>
      <c r="AT67" s="332"/>
      <c r="AU67" s="332"/>
      <c r="AV67" s="332"/>
      <c r="AW67" s="332"/>
      <c r="AX67" s="332"/>
      <c r="AY67" s="332"/>
      <c r="AZ67" s="332"/>
      <c r="BA67" s="332"/>
      <c r="BB67" s="332"/>
      <c r="BC67" s="332"/>
      <c r="BD67" s="332"/>
      <c r="BE67" s="332"/>
      <c r="BF67" s="332"/>
      <c r="BG67" s="332"/>
      <c r="BH67" s="332"/>
      <c r="BI67" s="332"/>
      <c r="BJ67" s="332"/>
      <c r="BK67" s="332"/>
      <c r="BL67" s="332"/>
      <c r="BM67" s="332"/>
      <c r="BN67" s="332"/>
      <c r="BO67" s="332"/>
      <c r="BP67" s="332"/>
      <c r="BQ67" s="332"/>
      <c r="BR67" s="332"/>
      <c r="BS67" s="332"/>
      <c r="BT67" s="332"/>
      <c r="BU67" s="332"/>
      <c r="BV67" s="332"/>
      <c r="BW67" s="332"/>
      <c r="BX67" s="332"/>
      <c r="BY67" s="332"/>
      <c r="BZ67" s="332"/>
      <c r="CA67" s="332"/>
      <c r="CB67" s="332"/>
      <c r="CC67" s="332"/>
      <c r="CD67" s="332"/>
      <c r="CE67" s="332"/>
      <c r="CF67" s="332"/>
      <c r="CG67" s="332"/>
      <c r="CH67" s="332"/>
      <c r="CI67" s="332"/>
      <c r="CJ67" s="332"/>
      <c r="CK67" s="332"/>
      <c r="CL67" s="332"/>
      <c r="CM67" s="332"/>
      <c r="CN67" s="332"/>
      <c r="CO67" s="332"/>
      <c r="CP67" s="332"/>
      <c r="CQ67" s="332"/>
      <c r="CR67" s="332"/>
      <c r="CS67" s="332"/>
      <c r="CT67" s="332"/>
      <c r="CU67" s="332"/>
      <c r="CV67" s="332"/>
      <c r="CW67" s="332"/>
      <c r="CX67" s="332"/>
      <c r="CY67" s="332"/>
      <c r="CZ67" s="332"/>
      <c r="DA67" s="332"/>
      <c r="DB67" s="332"/>
      <c r="DC67" s="332"/>
      <c r="DD67" s="332"/>
      <c r="DE67" s="332"/>
      <c r="DF67" s="332"/>
      <c r="DG67" s="332"/>
      <c r="DH67" s="332"/>
      <c r="DI67" s="332"/>
      <c r="DJ67" s="332"/>
      <c r="DK67" s="332"/>
      <c r="DL67" s="332"/>
      <c r="DM67" s="332"/>
      <c r="DN67" s="332"/>
      <c r="DO67" s="332"/>
      <c r="DP67" s="332"/>
      <c r="DQ67" s="332"/>
      <c r="DR67" s="332"/>
      <c r="DS67" s="332"/>
      <c r="DT67" s="332"/>
      <c r="DU67" s="332"/>
      <c r="DV67" s="332"/>
      <c r="DW67" s="332"/>
      <c r="DX67" s="332"/>
      <c r="DY67" s="332"/>
      <c r="DZ67" s="332"/>
      <c r="EA67" s="332"/>
      <c r="EB67" s="332"/>
      <c r="EC67" s="332"/>
      <c r="ED67" s="332"/>
      <c r="EE67" s="332"/>
      <c r="EF67" s="332"/>
      <c r="EG67" s="332"/>
      <c r="EH67" s="332"/>
      <c r="EI67" s="332"/>
      <c r="EJ67" s="332"/>
      <c r="EK67" s="332"/>
      <c r="EL67" s="332"/>
      <c r="EM67" s="332"/>
      <c r="EN67" s="332"/>
      <c r="EO67" s="332"/>
      <c r="EP67" s="332"/>
      <c r="EQ67" s="332"/>
      <c r="ER67" s="332"/>
      <c r="ES67" s="332"/>
      <c r="ET67" s="332"/>
      <c r="EU67" s="332"/>
      <c r="EV67" s="332"/>
      <c r="EW67" s="332"/>
      <c r="EX67" s="332"/>
      <c r="EY67" s="332"/>
      <c r="EZ67" s="332"/>
      <c r="FA67" s="332"/>
      <c r="FB67" s="332"/>
      <c r="FC67" s="332"/>
      <c r="FD67" s="332"/>
      <c r="FE67" s="332"/>
      <c r="FF67" s="332"/>
      <c r="FG67" s="332"/>
      <c r="FH67" s="332"/>
      <c r="FI67" s="332"/>
      <c r="FJ67" s="332"/>
      <c r="FK67" s="332"/>
      <c r="FL67" s="332"/>
      <c r="FM67" s="332"/>
      <c r="FN67" s="332"/>
      <c r="FO67" s="332"/>
      <c r="FP67" s="332"/>
      <c r="FQ67" s="332"/>
      <c r="FR67" s="332"/>
      <c r="FS67" s="332"/>
      <c r="FT67" s="332"/>
      <c r="FU67" s="332"/>
      <c r="FV67" s="332"/>
      <c r="FW67" s="332"/>
      <c r="FX67" s="332"/>
      <c r="FY67" s="332"/>
      <c r="FZ67" s="332"/>
      <c r="GA67" s="332"/>
      <c r="GB67" s="332"/>
      <c r="GC67" s="332"/>
      <c r="GD67" s="332"/>
      <c r="GE67" s="332"/>
      <c r="GF67" s="332"/>
      <c r="GG67" s="332"/>
      <c r="GH67" s="332"/>
      <c r="GI67" s="332"/>
      <c r="GJ67" s="332"/>
      <c r="GK67" s="332"/>
      <c r="GL67" s="332"/>
      <c r="GM67" s="332"/>
      <c r="GN67" s="332"/>
      <c r="GO67" s="332"/>
      <c r="GP67" s="332"/>
      <c r="GQ67" s="332"/>
      <c r="GR67" s="332"/>
      <c r="GS67" s="332"/>
      <c r="GT67" s="332"/>
      <c r="GU67" s="332"/>
      <c r="GV67" s="332"/>
      <c r="GW67" s="332"/>
      <c r="GX67" s="332"/>
      <c r="GY67" s="332"/>
      <c r="GZ67" s="332"/>
      <c r="HA67" s="332"/>
      <c r="HB67" s="332"/>
      <c r="HC67" s="332"/>
      <c r="HD67" s="332"/>
      <c r="HE67" s="332"/>
      <c r="HF67" s="332"/>
      <c r="HG67" s="332"/>
      <c r="HH67" s="332"/>
      <c r="HI67" s="332"/>
      <c r="HJ67" s="332"/>
      <c r="HK67" s="332"/>
      <c r="HL67" s="332"/>
      <c r="HM67" s="332"/>
      <c r="HN67" s="332"/>
      <c r="HO67" s="332"/>
      <c r="HP67" s="332"/>
      <c r="HQ67" s="332"/>
      <c r="HR67" s="332"/>
      <c r="HS67" s="332"/>
      <c r="HT67" s="332"/>
      <c r="HU67" s="332"/>
      <c r="HV67" s="332"/>
      <c r="HW67" s="332"/>
      <c r="HX67" s="332"/>
      <c r="HY67" s="332"/>
      <c r="HZ67" s="332"/>
      <c r="IA67" s="332"/>
      <c r="IB67" s="332"/>
      <c r="IC67" s="332"/>
      <c r="ID67" s="332"/>
      <c r="IE67" s="332"/>
      <c r="IF67" s="332"/>
      <c r="IG67" s="332"/>
      <c r="IH67" s="332"/>
      <c r="II67" s="332"/>
      <c r="IJ67" s="332"/>
      <c r="IK67" s="332"/>
      <c r="IL67" s="332"/>
      <c r="IM67" s="332"/>
      <c r="IN67" s="332"/>
      <c r="IO67" s="332"/>
      <c r="IP67" s="332"/>
      <c r="IQ67" s="332"/>
      <c r="IR67" s="332"/>
      <c r="IS67" s="332"/>
      <c r="IT67" s="332"/>
      <c r="IU67" s="332"/>
      <c r="IV67" s="332"/>
      <c r="IW67" s="332"/>
      <c r="IX67" s="332"/>
      <c r="IY67" s="332"/>
      <c r="IZ67" s="332"/>
      <c r="JA67" s="332"/>
      <c r="JB67" s="332"/>
      <c r="JC67" s="332"/>
      <c r="JD67" s="332"/>
      <c r="JE67" s="332"/>
      <c r="JF67" s="332"/>
      <c r="JG67" s="332"/>
      <c r="JH67" s="333"/>
    </row>
    <row r="68" spans="1:268" s="128" customFormat="1" ht="11.25" customHeight="1" thickBot="1" x14ac:dyDescent="0.35">
      <c r="A68" s="250"/>
      <c r="B68" s="640" t="s">
        <v>42</v>
      </c>
      <c r="C68" s="641"/>
      <c r="D68" s="641"/>
      <c r="E68" s="641"/>
      <c r="F68" s="641"/>
      <c r="G68" s="251">
        <f>G67+G54</f>
        <v>158</v>
      </c>
      <c r="H68" s="242">
        <f>H67+H54</f>
        <v>4740</v>
      </c>
      <c r="I68" s="242">
        <f>I67+I54</f>
        <v>2132</v>
      </c>
      <c r="J68" s="242">
        <f>J67+J54</f>
        <v>762</v>
      </c>
      <c r="K68" s="242">
        <f>K67+K54</f>
        <v>1010</v>
      </c>
      <c r="L68" s="242"/>
      <c r="M68" s="243">
        <f t="shared" si="20"/>
        <v>2608</v>
      </c>
      <c r="N68" s="252">
        <f>1-I68/H68</f>
        <v>0.55021097046413503</v>
      </c>
      <c r="O68" s="251">
        <f t="shared" ref="O68:V68" si="26">O67+O54</f>
        <v>9</v>
      </c>
      <c r="P68" s="253">
        <f t="shared" si="26"/>
        <v>14</v>
      </c>
      <c r="Q68" s="251">
        <f t="shared" si="26"/>
        <v>13</v>
      </c>
      <c r="R68" s="253">
        <f t="shared" si="26"/>
        <v>12</v>
      </c>
      <c r="S68" s="251">
        <f t="shared" si="26"/>
        <v>15</v>
      </c>
      <c r="T68" s="253">
        <f t="shared" si="26"/>
        <v>18</v>
      </c>
      <c r="U68" s="251">
        <f t="shared" si="26"/>
        <v>26</v>
      </c>
      <c r="V68" s="253">
        <f t="shared" si="26"/>
        <v>24</v>
      </c>
      <c r="W68" s="335"/>
      <c r="X68" s="329"/>
      <c r="Y68" s="329"/>
      <c r="Z68" s="329"/>
      <c r="AA68" s="329"/>
      <c r="AB68" s="329"/>
      <c r="AC68" s="329"/>
      <c r="AD68" s="347">
        <f t="shared" si="25"/>
        <v>2000</v>
      </c>
      <c r="AE68" s="329"/>
      <c r="AF68" s="329"/>
      <c r="AG68" s="329"/>
      <c r="AH68" s="329"/>
      <c r="AI68" s="329"/>
      <c r="AJ68" s="329"/>
      <c r="AK68" s="329"/>
      <c r="AL68" s="329"/>
      <c r="AM68" s="329"/>
      <c r="AN68" s="329"/>
      <c r="AO68" s="329"/>
      <c r="AP68" s="329"/>
      <c r="AQ68" s="329"/>
      <c r="AR68" s="329"/>
      <c r="AS68" s="332"/>
      <c r="AT68" s="332"/>
      <c r="AU68" s="332"/>
      <c r="AV68" s="332"/>
      <c r="AW68" s="332"/>
      <c r="AX68" s="332"/>
      <c r="AY68" s="332"/>
      <c r="AZ68" s="332"/>
      <c r="BA68" s="332"/>
      <c r="BB68" s="332"/>
      <c r="BC68" s="332"/>
      <c r="BD68" s="332"/>
      <c r="BE68" s="332"/>
      <c r="BF68" s="332"/>
      <c r="BG68" s="332"/>
      <c r="BH68" s="332"/>
      <c r="BI68" s="332"/>
      <c r="BJ68" s="332"/>
      <c r="BK68" s="332"/>
      <c r="BL68" s="332"/>
      <c r="BM68" s="332"/>
      <c r="BN68" s="332"/>
      <c r="BO68" s="332"/>
      <c r="BP68" s="332"/>
      <c r="BQ68" s="332"/>
      <c r="BR68" s="332"/>
      <c r="BS68" s="332"/>
      <c r="BT68" s="332"/>
      <c r="BU68" s="332"/>
      <c r="BV68" s="332"/>
      <c r="BW68" s="332"/>
      <c r="BX68" s="332"/>
      <c r="BY68" s="332"/>
      <c r="BZ68" s="332"/>
      <c r="CA68" s="332"/>
      <c r="CB68" s="332"/>
      <c r="CC68" s="332"/>
      <c r="CD68" s="332"/>
      <c r="CE68" s="332"/>
      <c r="CF68" s="332"/>
      <c r="CG68" s="332"/>
      <c r="CH68" s="332"/>
      <c r="CI68" s="332"/>
      <c r="CJ68" s="332"/>
      <c r="CK68" s="332"/>
      <c r="CL68" s="332"/>
      <c r="CM68" s="332"/>
      <c r="CN68" s="332"/>
      <c r="CO68" s="332"/>
      <c r="CP68" s="332"/>
      <c r="CQ68" s="332"/>
      <c r="CR68" s="332"/>
      <c r="CS68" s="332"/>
      <c r="CT68" s="332"/>
      <c r="CU68" s="332"/>
      <c r="CV68" s="332"/>
      <c r="CW68" s="332"/>
      <c r="CX68" s="332"/>
      <c r="CY68" s="332"/>
      <c r="CZ68" s="332"/>
      <c r="DA68" s="332"/>
      <c r="DB68" s="332"/>
      <c r="DC68" s="332"/>
      <c r="DD68" s="332"/>
      <c r="DE68" s="332"/>
      <c r="DF68" s="332"/>
      <c r="DG68" s="332"/>
      <c r="DH68" s="332"/>
      <c r="DI68" s="332"/>
      <c r="DJ68" s="332"/>
      <c r="DK68" s="332"/>
      <c r="DL68" s="332"/>
      <c r="DM68" s="332"/>
      <c r="DN68" s="332"/>
      <c r="DO68" s="332"/>
      <c r="DP68" s="332"/>
      <c r="DQ68" s="332"/>
      <c r="DR68" s="332"/>
      <c r="DS68" s="332"/>
      <c r="DT68" s="332"/>
      <c r="DU68" s="332"/>
      <c r="DV68" s="332"/>
      <c r="DW68" s="332"/>
      <c r="DX68" s="332"/>
      <c r="DY68" s="332"/>
      <c r="DZ68" s="332"/>
      <c r="EA68" s="332"/>
      <c r="EB68" s="332"/>
      <c r="EC68" s="332"/>
      <c r="ED68" s="332"/>
      <c r="EE68" s="332"/>
      <c r="EF68" s="332"/>
      <c r="EG68" s="332"/>
      <c r="EH68" s="332"/>
      <c r="EI68" s="332"/>
      <c r="EJ68" s="332"/>
      <c r="EK68" s="332"/>
      <c r="EL68" s="332"/>
      <c r="EM68" s="332"/>
      <c r="EN68" s="332"/>
      <c r="EO68" s="332"/>
      <c r="EP68" s="332"/>
      <c r="EQ68" s="332"/>
      <c r="ER68" s="332"/>
      <c r="ES68" s="332"/>
      <c r="ET68" s="332"/>
      <c r="EU68" s="332"/>
      <c r="EV68" s="332"/>
      <c r="EW68" s="332"/>
      <c r="EX68" s="332"/>
      <c r="EY68" s="332"/>
      <c r="EZ68" s="332"/>
      <c r="FA68" s="332"/>
      <c r="FB68" s="332"/>
      <c r="FC68" s="332"/>
      <c r="FD68" s="332"/>
      <c r="FE68" s="332"/>
      <c r="FF68" s="332"/>
      <c r="FG68" s="332"/>
      <c r="FH68" s="332"/>
      <c r="FI68" s="332"/>
      <c r="FJ68" s="332"/>
      <c r="FK68" s="332"/>
      <c r="FL68" s="332"/>
      <c r="FM68" s="332"/>
      <c r="FN68" s="332"/>
      <c r="FO68" s="332"/>
      <c r="FP68" s="332"/>
      <c r="FQ68" s="332"/>
      <c r="FR68" s="332"/>
      <c r="FS68" s="332"/>
      <c r="FT68" s="332"/>
      <c r="FU68" s="332"/>
      <c r="FV68" s="332"/>
      <c r="FW68" s="332"/>
      <c r="FX68" s="332"/>
      <c r="FY68" s="332"/>
      <c r="FZ68" s="332"/>
      <c r="GA68" s="332"/>
      <c r="GB68" s="332"/>
      <c r="GC68" s="332"/>
      <c r="GD68" s="332"/>
      <c r="GE68" s="332"/>
      <c r="GF68" s="332"/>
      <c r="GG68" s="332"/>
      <c r="GH68" s="332"/>
      <c r="GI68" s="332"/>
      <c r="GJ68" s="332"/>
      <c r="GK68" s="332"/>
      <c r="GL68" s="332"/>
      <c r="GM68" s="332"/>
      <c r="GN68" s="332"/>
      <c r="GO68" s="332"/>
      <c r="GP68" s="332"/>
      <c r="GQ68" s="332"/>
      <c r="GR68" s="332"/>
      <c r="GS68" s="332"/>
      <c r="GT68" s="332"/>
      <c r="GU68" s="332"/>
      <c r="GV68" s="332"/>
      <c r="GW68" s="332"/>
      <c r="GX68" s="332"/>
      <c r="GY68" s="332"/>
      <c r="GZ68" s="332"/>
      <c r="HA68" s="332"/>
      <c r="HB68" s="332"/>
      <c r="HC68" s="332"/>
      <c r="HD68" s="332"/>
      <c r="HE68" s="332"/>
      <c r="HF68" s="332"/>
      <c r="HG68" s="332"/>
      <c r="HH68" s="332"/>
      <c r="HI68" s="332"/>
      <c r="HJ68" s="332"/>
      <c r="HK68" s="332"/>
      <c r="HL68" s="332"/>
      <c r="HM68" s="332"/>
      <c r="HN68" s="332"/>
      <c r="HO68" s="332"/>
      <c r="HP68" s="332"/>
      <c r="HQ68" s="332"/>
      <c r="HR68" s="332"/>
      <c r="HS68" s="332"/>
      <c r="HT68" s="332"/>
      <c r="HU68" s="332"/>
      <c r="HV68" s="332"/>
      <c r="HW68" s="332"/>
      <c r="HX68" s="332"/>
      <c r="HY68" s="332"/>
      <c r="HZ68" s="332"/>
      <c r="IA68" s="332"/>
      <c r="IB68" s="332"/>
      <c r="IC68" s="332"/>
      <c r="ID68" s="332"/>
      <c r="IE68" s="332"/>
      <c r="IF68" s="332"/>
      <c r="IG68" s="332"/>
      <c r="IH68" s="332"/>
      <c r="II68" s="332"/>
      <c r="IJ68" s="332"/>
      <c r="IK68" s="332"/>
      <c r="IL68" s="332"/>
      <c r="IM68" s="332"/>
      <c r="IN68" s="332"/>
      <c r="IO68" s="332"/>
      <c r="IP68" s="332"/>
      <c r="IQ68" s="332"/>
      <c r="IR68" s="332"/>
      <c r="IS68" s="332"/>
      <c r="IT68" s="332"/>
      <c r="IU68" s="332"/>
      <c r="IV68" s="332"/>
      <c r="IW68" s="332"/>
      <c r="IX68" s="332"/>
      <c r="IY68" s="332"/>
      <c r="IZ68" s="332"/>
      <c r="JA68" s="332"/>
      <c r="JB68" s="332"/>
      <c r="JC68" s="332"/>
      <c r="JD68" s="332"/>
      <c r="JE68" s="332"/>
      <c r="JF68" s="332"/>
      <c r="JG68" s="332"/>
      <c r="JH68" s="333"/>
    </row>
    <row r="69" spans="1:268" s="128" customFormat="1" ht="3.75" customHeight="1" thickBot="1" x14ac:dyDescent="0.35">
      <c r="A69" s="422"/>
      <c r="B69" s="99"/>
      <c r="C69" s="99"/>
      <c r="D69" s="99"/>
      <c r="E69" s="99"/>
      <c r="F69" s="99"/>
      <c r="G69" s="99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23"/>
      <c r="W69" s="335"/>
      <c r="X69" s="329"/>
      <c r="Y69" s="329"/>
      <c r="Z69" s="329"/>
      <c r="AA69" s="329"/>
      <c r="AB69" s="329"/>
      <c r="AC69" s="329"/>
      <c r="AD69" s="329"/>
      <c r="AE69" s="329"/>
      <c r="AF69" s="329"/>
      <c r="AG69" s="329"/>
      <c r="AH69" s="329"/>
      <c r="AI69" s="329"/>
      <c r="AJ69" s="329"/>
      <c r="AK69" s="329"/>
      <c r="AL69" s="329"/>
      <c r="AM69" s="329"/>
      <c r="AN69" s="329"/>
      <c r="AO69" s="329"/>
      <c r="AP69" s="329"/>
      <c r="AQ69" s="329"/>
      <c r="AR69" s="329"/>
      <c r="AS69" s="332"/>
      <c r="AT69" s="332"/>
      <c r="AU69" s="332"/>
      <c r="AV69" s="332"/>
      <c r="AW69" s="332"/>
      <c r="AX69" s="332"/>
      <c r="AY69" s="332"/>
      <c r="AZ69" s="332"/>
      <c r="BA69" s="332"/>
      <c r="BB69" s="332"/>
      <c r="BC69" s="332"/>
      <c r="BD69" s="332"/>
      <c r="BE69" s="332"/>
      <c r="BF69" s="332"/>
      <c r="BG69" s="332"/>
      <c r="BH69" s="332"/>
      <c r="BI69" s="332"/>
      <c r="BJ69" s="332"/>
      <c r="BK69" s="332"/>
      <c r="BL69" s="332"/>
      <c r="BM69" s="332"/>
      <c r="BN69" s="332"/>
      <c r="BO69" s="332"/>
      <c r="BP69" s="332"/>
      <c r="BQ69" s="332"/>
      <c r="BR69" s="332"/>
      <c r="BS69" s="332"/>
      <c r="BT69" s="332"/>
      <c r="BU69" s="332"/>
      <c r="BV69" s="332"/>
      <c r="BW69" s="332"/>
      <c r="BX69" s="332"/>
      <c r="BY69" s="332"/>
      <c r="BZ69" s="332"/>
      <c r="CA69" s="332"/>
      <c r="CB69" s="332"/>
      <c r="CC69" s="332"/>
      <c r="CD69" s="332"/>
      <c r="CE69" s="332"/>
      <c r="CF69" s="332"/>
      <c r="CG69" s="332"/>
      <c r="CH69" s="332"/>
      <c r="CI69" s="332"/>
      <c r="CJ69" s="332"/>
      <c r="CK69" s="332"/>
      <c r="CL69" s="332"/>
      <c r="CM69" s="332"/>
      <c r="CN69" s="332"/>
      <c r="CO69" s="332"/>
      <c r="CP69" s="332"/>
      <c r="CQ69" s="332"/>
      <c r="CR69" s="332"/>
      <c r="CS69" s="332"/>
      <c r="CT69" s="332"/>
      <c r="CU69" s="332"/>
      <c r="CV69" s="332"/>
      <c r="CW69" s="332"/>
      <c r="CX69" s="332"/>
      <c r="CY69" s="332"/>
      <c r="CZ69" s="332"/>
      <c r="DA69" s="332"/>
      <c r="DB69" s="332"/>
      <c r="DC69" s="332"/>
      <c r="DD69" s="332"/>
      <c r="DE69" s="332"/>
      <c r="DF69" s="332"/>
      <c r="DG69" s="332"/>
      <c r="DH69" s="332"/>
      <c r="DI69" s="332"/>
      <c r="DJ69" s="332"/>
      <c r="DK69" s="332"/>
      <c r="DL69" s="332"/>
      <c r="DM69" s="332"/>
      <c r="DN69" s="332"/>
      <c r="DO69" s="332"/>
      <c r="DP69" s="332"/>
      <c r="DQ69" s="332"/>
      <c r="DR69" s="332"/>
      <c r="DS69" s="332"/>
      <c r="DT69" s="332"/>
      <c r="DU69" s="332"/>
      <c r="DV69" s="332"/>
      <c r="DW69" s="332"/>
      <c r="DX69" s="332"/>
      <c r="DY69" s="332"/>
      <c r="DZ69" s="332"/>
      <c r="EA69" s="332"/>
      <c r="EB69" s="332"/>
      <c r="EC69" s="332"/>
      <c r="ED69" s="332"/>
      <c r="EE69" s="332"/>
      <c r="EF69" s="332"/>
      <c r="EG69" s="332"/>
      <c r="EH69" s="332"/>
      <c r="EI69" s="332"/>
      <c r="EJ69" s="332"/>
      <c r="EK69" s="332"/>
      <c r="EL69" s="332"/>
      <c r="EM69" s="332"/>
      <c r="EN69" s="332"/>
      <c r="EO69" s="332"/>
      <c r="EP69" s="332"/>
      <c r="EQ69" s="332"/>
      <c r="ER69" s="332"/>
      <c r="ES69" s="332"/>
      <c r="ET69" s="332"/>
      <c r="EU69" s="332"/>
      <c r="EV69" s="332"/>
      <c r="EW69" s="332"/>
      <c r="EX69" s="332"/>
      <c r="EY69" s="332"/>
      <c r="EZ69" s="332"/>
      <c r="FA69" s="332"/>
      <c r="FB69" s="332"/>
      <c r="FC69" s="332"/>
      <c r="FD69" s="332"/>
      <c r="FE69" s="332"/>
      <c r="FF69" s="332"/>
      <c r="FG69" s="332"/>
      <c r="FH69" s="332"/>
      <c r="FI69" s="332"/>
      <c r="FJ69" s="332"/>
      <c r="FK69" s="332"/>
      <c r="FL69" s="332"/>
      <c r="FM69" s="332"/>
      <c r="FN69" s="332"/>
      <c r="FO69" s="332"/>
      <c r="FP69" s="332"/>
      <c r="FQ69" s="332"/>
      <c r="FR69" s="332"/>
      <c r="FS69" s="332"/>
      <c r="FT69" s="332"/>
      <c r="FU69" s="332"/>
      <c r="FV69" s="332"/>
      <c r="FW69" s="332"/>
      <c r="FX69" s="332"/>
      <c r="FY69" s="332"/>
      <c r="FZ69" s="332"/>
      <c r="GA69" s="332"/>
      <c r="GB69" s="332"/>
      <c r="GC69" s="332"/>
      <c r="GD69" s="332"/>
      <c r="GE69" s="332"/>
      <c r="GF69" s="332"/>
      <c r="GG69" s="332"/>
      <c r="GH69" s="332"/>
      <c r="GI69" s="332"/>
      <c r="GJ69" s="332"/>
      <c r="GK69" s="332"/>
      <c r="GL69" s="332"/>
      <c r="GM69" s="332"/>
      <c r="GN69" s="332"/>
      <c r="GO69" s="332"/>
      <c r="GP69" s="332"/>
      <c r="GQ69" s="332"/>
      <c r="GR69" s="332"/>
      <c r="GS69" s="332"/>
      <c r="GT69" s="332"/>
      <c r="GU69" s="332"/>
      <c r="GV69" s="332"/>
      <c r="GW69" s="332"/>
      <c r="GX69" s="332"/>
      <c r="GY69" s="332"/>
      <c r="GZ69" s="332"/>
      <c r="HA69" s="332"/>
      <c r="HB69" s="332"/>
      <c r="HC69" s="332"/>
      <c r="HD69" s="332"/>
      <c r="HE69" s="332"/>
      <c r="HF69" s="332"/>
      <c r="HG69" s="332"/>
      <c r="HH69" s="332"/>
      <c r="HI69" s="332"/>
      <c r="HJ69" s="332"/>
      <c r="HK69" s="332"/>
      <c r="HL69" s="332"/>
      <c r="HM69" s="332"/>
      <c r="HN69" s="332"/>
      <c r="HO69" s="332"/>
      <c r="HP69" s="332"/>
      <c r="HQ69" s="332"/>
      <c r="HR69" s="332"/>
      <c r="HS69" s="332"/>
      <c r="HT69" s="332"/>
      <c r="HU69" s="332"/>
      <c r="HV69" s="332"/>
      <c r="HW69" s="332"/>
      <c r="HX69" s="332"/>
      <c r="HY69" s="332"/>
      <c r="HZ69" s="332"/>
      <c r="IA69" s="332"/>
      <c r="IB69" s="332"/>
      <c r="IC69" s="332"/>
      <c r="ID69" s="332"/>
      <c r="IE69" s="332"/>
      <c r="IF69" s="332"/>
      <c r="IG69" s="332"/>
      <c r="IH69" s="332"/>
      <c r="II69" s="332"/>
      <c r="IJ69" s="332"/>
      <c r="IK69" s="332"/>
      <c r="IL69" s="332"/>
      <c r="IM69" s="332"/>
      <c r="IN69" s="332"/>
      <c r="IO69" s="332"/>
      <c r="IP69" s="332"/>
      <c r="IQ69" s="332"/>
      <c r="IR69" s="332"/>
      <c r="IS69" s="332"/>
      <c r="IT69" s="332"/>
      <c r="IU69" s="332"/>
      <c r="IV69" s="332"/>
      <c r="IW69" s="332"/>
      <c r="IX69" s="332"/>
      <c r="IY69" s="332"/>
      <c r="IZ69" s="332"/>
      <c r="JA69" s="332"/>
      <c r="JB69" s="332"/>
      <c r="JC69" s="332"/>
      <c r="JD69" s="332"/>
      <c r="JE69" s="332"/>
      <c r="JF69" s="332"/>
      <c r="JG69" s="332"/>
      <c r="JH69" s="333"/>
    </row>
    <row r="70" spans="1:268" s="128" customFormat="1" ht="14.25" customHeight="1" thickBot="1" x14ac:dyDescent="0.45">
      <c r="A70" s="424"/>
      <c r="B70" s="650" t="s">
        <v>29</v>
      </c>
      <c r="C70" s="651"/>
      <c r="D70" s="651"/>
      <c r="E70" s="651"/>
      <c r="F70" s="651"/>
      <c r="G70" s="238">
        <f t="shared" ref="G70:L70" si="27">G68+G29</f>
        <v>250</v>
      </c>
      <c r="H70" s="425">
        <f t="shared" si="27"/>
        <v>7500</v>
      </c>
      <c r="I70" s="425">
        <f t="shared" si="27"/>
        <v>3420</v>
      </c>
      <c r="J70" s="425">
        <f t="shared" si="27"/>
        <v>1210</v>
      </c>
      <c r="K70" s="425">
        <f t="shared" si="27"/>
        <v>1378</v>
      </c>
      <c r="L70" s="425">
        <f t="shared" si="27"/>
        <v>496</v>
      </c>
      <c r="M70" s="426">
        <f t="shared" si="20"/>
        <v>4080</v>
      </c>
      <c r="N70" s="427">
        <f>1-I70/H70</f>
        <v>0.54400000000000004</v>
      </c>
      <c r="O70" s="428"/>
      <c r="P70" s="429"/>
      <c r="Q70" s="430"/>
      <c r="R70" s="431"/>
      <c r="S70" s="428"/>
      <c r="T70" s="429"/>
      <c r="U70" s="430"/>
      <c r="V70" s="431"/>
      <c r="W70" s="327"/>
      <c r="X70" s="328"/>
      <c r="Y70" s="328"/>
      <c r="Z70" s="328"/>
      <c r="AA70" s="328"/>
      <c r="AB70" s="328"/>
      <c r="AC70" s="328"/>
      <c r="AD70" s="328"/>
      <c r="AE70" s="328"/>
      <c r="AF70" s="328"/>
      <c r="AG70" s="328"/>
      <c r="AH70" s="328"/>
      <c r="AI70" s="330"/>
      <c r="AJ70" s="331"/>
      <c r="AK70" s="331"/>
      <c r="AL70" s="331"/>
      <c r="AM70" s="331"/>
      <c r="AN70" s="330"/>
      <c r="AO70" s="330"/>
      <c r="AP70" s="330"/>
      <c r="AQ70" s="330"/>
      <c r="AR70" s="330"/>
      <c r="AS70" s="330"/>
      <c r="AT70" s="329"/>
      <c r="AU70" s="329"/>
      <c r="AV70" s="329"/>
      <c r="AW70" s="332"/>
      <c r="AX70" s="332"/>
      <c r="AY70" s="332"/>
      <c r="AZ70" s="332"/>
      <c r="BA70" s="332"/>
      <c r="BB70" s="332"/>
      <c r="BC70" s="332"/>
      <c r="BD70" s="332"/>
      <c r="BE70" s="332"/>
      <c r="BF70" s="332"/>
      <c r="BG70" s="332"/>
      <c r="BH70" s="332"/>
      <c r="BI70" s="332"/>
      <c r="BJ70" s="332"/>
      <c r="BK70" s="332"/>
      <c r="BL70" s="332"/>
      <c r="BM70" s="332"/>
      <c r="BN70" s="332"/>
      <c r="BO70" s="332"/>
      <c r="BP70" s="332"/>
      <c r="BQ70" s="332"/>
      <c r="BR70" s="332"/>
      <c r="BS70" s="332"/>
      <c r="BT70" s="332"/>
      <c r="BU70" s="332"/>
      <c r="BV70" s="332"/>
      <c r="BW70" s="332"/>
      <c r="BX70" s="332"/>
      <c r="BY70" s="332"/>
      <c r="BZ70" s="332"/>
      <c r="CA70" s="332"/>
      <c r="CB70" s="332"/>
      <c r="CC70" s="332"/>
      <c r="CD70" s="332"/>
      <c r="CE70" s="332"/>
      <c r="CF70" s="332"/>
      <c r="CG70" s="332"/>
      <c r="CH70" s="332"/>
      <c r="CI70" s="332"/>
      <c r="CJ70" s="332"/>
      <c r="CK70" s="332"/>
      <c r="CL70" s="332"/>
      <c r="CM70" s="332"/>
      <c r="CN70" s="332"/>
      <c r="CO70" s="332"/>
      <c r="CP70" s="332"/>
      <c r="CQ70" s="332"/>
      <c r="CR70" s="332"/>
      <c r="CS70" s="332"/>
      <c r="CT70" s="332"/>
      <c r="CU70" s="332"/>
      <c r="CV70" s="332"/>
      <c r="CW70" s="332"/>
      <c r="CX70" s="332"/>
      <c r="CY70" s="332"/>
      <c r="CZ70" s="332"/>
      <c r="DA70" s="332"/>
      <c r="DB70" s="332"/>
      <c r="DC70" s="332"/>
      <c r="DD70" s="332"/>
      <c r="DE70" s="332"/>
      <c r="DF70" s="332"/>
      <c r="DG70" s="332"/>
      <c r="DH70" s="332"/>
      <c r="DI70" s="332"/>
      <c r="DJ70" s="332"/>
      <c r="DK70" s="332"/>
      <c r="DL70" s="332"/>
      <c r="DM70" s="332"/>
      <c r="DN70" s="332"/>
      <c r="DO70" s="332"/>
      <c r="DP70" s="332"/>
      <c r="DQ70" s="332"/>
      <c r="DR70" s="332"/>
      <c r="DS70" s="332"/>
      <c r="DT70" s="332"/>
      <c r="DU70" s="332"/>
      <c r="DV70" s="332"/>
      <c r="DW70" s="332"/>
      <c r="DX70" s="332"/>
      <c r="DY70" s="332"/>
      <c r="DZ70" s="332"/>
      <c r="EA70" s="332"/>
      <c r="EB70" s="332"/>
      <c r="EC70" s="332"/>
      <c r="ED70" s="332"/>
      <c r="EE70" s="332"/>
      <c r="EF70" s="332"/>
      <c r="EG70" s="332"/>
      <c r="EH70" s="332"/>
      <c r="EI70" s="332"/>
      <c r="EJ70" s="332"/>
      <c r="EK70" s="332"/>
      <c r="EL70" s="332"/>
      <c r="EM70" s="332"/>
      <c r="EN70" s="332"/>
      <c r="EO70" s="332"/>
      <c r="EP70" s="332"/>
      <c r="EQ70" s="332"/>
      <c r="ER70" s="332"/>
      <c r="ES70" s="332"/>
      <c r="ET70" s="332"/>
      <c r="EU70" s="332"/>
      <c r="EV70" s="332"/>
      <c r="EW70" s="332"/>
      <c r="EX70" s="332"/>
      <c r="EY70" s="332"/>
      <c r="EZ70" s="332"/>
      <c r="FA70" s="332"/>
      <c r="FB70" s="332"/>
      <c r="FC70" s="332"/>
      <c r="FD70" s="332"/>
      <c r="FE70" s="332"/>
      <c r="FF70" s="332"/>
      <c r="FG70" s="332"/>
      <c r="FH70" s="332"/>
      <c r="FI70" s="332"/>
      <c r="FJ70" s="332"/>
      <c r="FK70" s="332"/>
      <c r="FL70" s="332"/>
      <c r="FM70" s="332"/>
      <c r="FN70" s="332"/>
      <c r="FO70" s="332"/>
      <c r="FP70" s="332"/>
      <c r="FQ70" s="332"/>
      <c r="FR70" s="332"/>
      <c r="FS70" s="332"/>
      <c r="FT70" s="332"/>
      <c r="FU70" s="332"/>
      <c r="FV70" s="332"/>
      <c r="FW70" s="332"/>
      <c r="FX70" s="332"/>
      <c r="FY70" s="332"/>
      <c r="FZ70" s="332"/>
      <c r="GA70" s="332"/>
      <c r="GB70" s="332"/>
      <c r="GC70" s="332"/>
      <c r="GD70" s="332"/>
      <c r="GE70" s="332"/>
      <c r="GF70" s="332"/>
      <c r="GG70" s="332"/>
      <c r="GH70" s="332"/>
      <c r="GI70" s="332"/>
      <c r="GJ70" s="332"/>
      <c r="GK70" s="332"/>
      <c r="GL70" s="332"/>
      <c r="GM70" s="332"/>
      <c r="GN70" s="332"/>
      <c r="GO70" s="332"/>
      <c r="GP70" s="332"/>
      <c r="GQ70" s="332"/>
      <c r="GR70" s="332"/>
      <c r="GS70" s="332"/>
      <c r="GT70" s="332"/>
      <c r="GU70" s="332"/>
      <c r="GV70" s="332"/>
      <c r="GW70" s="332"/>
      <c r="GX70" s="332"/>
      <c r="GY70" s="332"/>
      <c r="GZ70" s="332"/>
      <c r="HA70" s="332"/>
      <c r="HB70" s="332"/>
      <c r="HC70" s="332"/>
      <c r="HD70" s="332"/>
      <c r="HE70" s="332"/>
      <c r="HF70" s="332"/>
      <c r="HG70" s="332"/>
      <c r="HH70" s="332"/>
      <c r="HI70" s="332"/>
      <c r="HJ70" s="332"/>
      <c r="HK70" s="332"/>
      <c r="HL70" s="332"/>
      <c r="HM70" s="332"/>
      <c r="HN70" s="332"/>
      <c r="HO70" s="332"/>
      <c r="HP70" s="332"/>
      <c r="HQ70" s="332"/>
      <c r="HR70" s="332"/>
      <c r="HS70" s="332"/>
      <c r="HT70" s="332"/>
      <c r="HU70" s="332"/>
      <c r="HV70" s="332"/>
      <c r="HW70" s="332"/>
      <c r="HX70" s="332"/>
      <c r="HY70" s="332"/>
      <c r="HZ70" s="332"/>
      <c r="IA70" s="332"/>
      <c r="IB70" s="332"/>
      <c r="IC70" s="332"/>
      <c r="ID70" s="332"/>
      <c r="IE70" s="332"/>
      <c r="IF70" s="332"/>
      <c r="IG70" s="332"/>
      <c r="IH70" s="332"/>
      <c r="II70" s="332"/>
      <c r="IJ70" s="332"/>
      <c r="IK70" s="332"/>
      <c r="IL70" s="332"/>
      <c r="IM70" s="332"/>
      <c r="IN70" s="332"/>
      <c r="IO70" s="332"/>
      <c r="IP70" s="332"/>
      <c r="IQ70" s="332"/>
      <c r="IR70" s="332"/>
      <c r="IS70" s="332"/>
      <c r="IT70" s="332"/>
      <c r="IU70" s="332"/>
      <c r="IV70" s="332"/>
      <c r="IW70" s="332"/>
      <c r="IX70" s="332"/>
      <c r="IY70" s="332"/>
      <c r="IZ70" s="332"/>
      <c r="JA70" s="332"/>
      <c r="JB70" s="332"/>
      <c r="JC70" s="332"/>
      <c r="JD70" s="332"/>
      <c r="JE70" s="332"/>
      <c r="JF70" s="332"/>
      <c r="JG70" s="332"/>
      <c r="JH70" s="333"/>
    </row>
    <row r="71" spans="1:268" s="442" customFormat="1" ht="15" customHeight="1" thickBot="1" x14ac:dyDescent="0.35">
      <c r="A71" s="432"/>
      <c r="B71" s="433" t="s">
        <v>255</v>
      </c>
      <c r="C71" s="434"/>
      <c r="D71" s="435" t="s">
        <v>484</v>
      </c>
      <c r="E71" s="436"/>
      <c r="F71" s="436"/>
      <c r="G71" s="437"/>
      <c r="H71" s="436"/>
      <c r="I71" s="436"/>
      <c r="J71" s="436"/>
      <c r="K71" s="436"/>
      <c r="L71" s="436"/>
      <c r="M71" s="436"/>
      <c r="N71" s="438"/>
      <c r="O71" s="221" t="s">
        <v>49</v>
      </c>
      <c r="P71" s="223" t="s">
        <v>49</v>
      </c>
      <c r="Q71" s="221" t="s">
        <v>49</v>
      </c>
      <c r="R71" s="439" t="s">
        <v>49</v>
      </c>
      <c r="S71" s="224" t="s">
        <v>49</v>
      </c>
      <c r="T71" s="223" t="s">
        <v>49</v>
      </c>
      <c r="U71" s="221"/>
      <c r="V71" s="439"/>
      <c r="W71" s="440"/>
      <c r="X71" s="332"/>
      <c r="Y71" s="332"/>
      <c r="Z71" s="332"/>
      <c r="AA71" s="332"/>
      <c r="AB71" s="329"/>
      <c r="AC71" s="332"/>
      <c r="AD71" s="332"/>
      <c r="AE71" s="332"/>
      <c r="AF71" s="332"/>
      <c r="AG71" s="332"/>
      <c r="AH71" s="332"/>
      <c r="AI71" s="332"/>
      <c r="AJ71" s="332"/>
      <c r="AK71" s="332"/>
      <c r="AL71" s="332"/>
      <c r="AM71" s="332"/>
      <c r="AN71" s="332"/>
      <c r="AO71" s="332"/>
      <c r="AP71" s="332"/>
      <c r="AQ71" s="332"/>
      <c r="AR71" s="332"/>
      <c r="AS71" s="332"/>
      <c r="AT71" s="332"/>
      <c r="AU71" s="332"/>
      <c r="AV71" s="332"/>
      <c r="AW71" s="332"/>
      <c r="AX71" s="332"/>
      <c r="AY71" s="332"/>
      <c r="AZ71" s="332"/>
      <c r="BA71" s="332"/>
      <c r="BB71" s="332"/>
      <c r="BC71" s="332"/>
      <c r="BD71" s="332"/>
      <c r="BE71" s="332"/>
      <c r="BF71" s="332"/>
      <c r="BG71" s="332"/>
      <c r="BH71" s="332"/>
      <c r="BI71" s="332"/>
      <c r="BJ71" s="332"/>
      <c r="BK71" s="332"/>
      <c r="BL71" s="332"/>
      <c r="BM71" s="332"/>
      <c r="BN71" s="332"/>
      <c r="BO71" s="332"/>
      <c r="BP71" s="332"/>
      <c r="BQ71" s="332"/>
      <c r="BR71" s="332"/>
      <c r="BS71" s="332"/>
      <c r="BT71" s="332"/>
      <c r="BU71" s="332"/>
      <c r="BV71" s="332"/>
      <c r="BW71" s="332"/>
      <c r="BX71" s="332"/>
      <c r="BY71" s="332"/>
      <c r="BZ71" s="332"/>
      <c r="CA71" s="332"/>
      <c r="CB71" s="332"/>
      <c r="CC71" s="332"/>
      <c r="CD71" s="332"/>
      <c r="CE71" s="332"/>
      <c r="CF71" s="332"/>
      <c r="CG71" s="332"/>
      <c r="CH71" s="332"/>
      <c r="CI71" s="332"/>
      <c r="CJ71" s="332"/>
      <c r="CK71" s="332"/>
      <c r="CL71" s="332"/>
      <c r="CM71" s="332"/>
      <c r="CN71" s="332"/>
      <c r="CO71" s="332"/>
      <c r="CP71" s="332"/>
      <c r="CQ71" s="332"/>
      <c r="CR71" s="332"/>
      <c r="CS71" s="332"/>
      <c r="CT71" s="332"/>
      <c r="CU71" s="332"/>
      <c r="CV71" s="332"/>
      <c r="CW71" s="332"/>
      <c r="CX71" s="332"/>
      <c r="CY71" s="332"/>
      <c r="CZ71" s="332"/>
      <c r="DA71" s="332"/>
      <c r="DB71" s="332"/>
      <c r="DC71" s="332"/>
      <c r="DD71" s="332"/>
      <c r="DE71" s="332"/>
      <c r="DF71" s="332"/>
      <c r="DG71" s="332"/>
      <c r="DH71" s="332"/>
      <c r="DI71" s="332"/>
      <c r="DJ71" s="332"/>
      <c r="DK71" s="332"/>
      <c r="DL71" s="332"/>
      <c r="DM71" s="332"/>
      <c r="DN71" s="332"/>
      <c r="DO71" s="332"/>
      <c r="DP71" s="332"/>
      <c r="DQ71" s="332"/>
      <c r="DR71" s="332"/>
      <c r="DS71" s="332"/>
      <c r="DT71" s="332"/>
      <c r="DU71" s="332"/>
      <c r="DV71" s="332"/>
      <c r="DW71" s="332"/>
      <c r="DX71" s="332"/>
      <c r="DY71" s="332"/>
      <c r="DZ71" s="332"/>
      <c r="EA71" s="332"/>
      <c r="EB71" s="332"/>
      <c r="EC71" s="332"/>
      <c r="ED71" s="332"/>
      <c r="EE71" s="332"/>
      <c r="EF71" s="332"/>
      <c r="EG71" s="332"/>
      <c r="EH71" s="332"/>
      <c r="EI71" s="332"/>
      <c r="EJ71" s="332"/>
      <c r="EK71" s="332"/>
      <c r="EL71" s="332"/>
      <c r="EM71" s="332"/>
      <c r="EN71" s="332"/>
      <c r="EO71" s="332"/>
      <c r="EP71" s="332"/>
      <c r="EQ71" s="332"/>
      <c r="ER71" s="332"/>
      <c r="ES71" s="332"/>
      <c r="ET71" s="332"/>
      <c r="EU71" s="332"/>
      <c r="EV71" s="332"/>
      <c r="EW71" s="332"/>
      <c r="EX71" s="332"/>
      <c r="EY71" s="332"/>
      <c r="EZ71" s="332"/>
      <c r="FA71" s="332"/>
      <c r="FB71" s="332"/>
      <c r="FC71" s="332"/>
      <c r="FD71" s="332"/>
      <c r="FE71" s="332"/>
      <c r="FF71" s="332"/>
      <c r="FG71" s="332"/>
      <c r="FH71" s="332"/>
      <c r="FI71" s="332"/>
      <c r="FJ71" s="332"/>
      <c r="FK71" s="332"/>
      <c r="FL71" s="332"/>
      <c r="FM71" s="332"/>
      <c r="FN71" s="332"/>
      <c r="FO71" s="332"/>
      <c r="FP71" s="332"/>
      <c r="FQ71" s="332"/>
      <c r="FR71" s="332"/>
      <c r="FS71" s="332"/>
      <c r="FT71" s="332"/>
      <c r="FU71" s="332"/>
      <c r="FV71" s="332"/>
      <c r="FW71" s="332"/>
      <c r="FX71" s="332"/>
      <c r="FY71" s="332"/>
      <c r="FZ71" s="332"/>
      <c r="GA71" s="332"/>
      <c r="GB71" s="332"/>
      <c r="GC71" s="332"/>
      <c r="GD71" s="332"/>
      <c r="GE71" s="332"/>
      <c r="GF71" s="332"/>
      <c r="GG71" s="332"/>
      <c r="GH71" s="332"/>
      <c r="GI71" s="332"/>
      <c r="GJ71" s="332"/>
      <c r="GK71" s="332"/>
      <c r="GL71" s="332"/>
      <c r="GM71" s="332"/>
      <c r="GN71" s="332"/>
      <c r="GO71" s="332"/>
      <c r="GP71" s="332"/>
      <c r="GQ71" s="332"/>
      <c r="GR71" s="332"/>
      <c r="GS71" s="332"/>
      <c r="GT71" s="332"/>
      <c r="GU71" s="332"/>
      <c r="GV71" s="332"/>
      <c r="GW71" s="332"/>
      <c r="GX71" s="332"/>
      <c r="GY71" s="332"/>
      <c r="GZ71" s="332"/>
      <c r="HA71" s="332"/>
      <c r="HB71" s="332"/>
      <c r="HC71" s="332"/>
      <c r="HD71" s="332"/>
      <c r="HE71" s="332"/>
      <c r="HF71" s="332"/>
      <c r="HG71" s="332"/>
      <c r="HH71" s="332"/>
      <c r="HI71" s="332"/>
      <c r="HJ71" s="332"/>
      <c r="HK71" s="332"/>
      <c r="HL71" s="332"/>
      <c r="HM71" s="332"/>
      <c r="HN71" s="332"/>
      <c r="HO71" s="332"/>
      <c r="HP71" s="332"/>
      <c r="HQ71" s="332"/>
      <c r="HR71" s="332"/>
      <c r="HS71" s="332"/>
      <c r="HT71" s="332"/>
      <c r="HU71" s="332"/>
      <c r="HV71" s="332"/>
      <c r="HW71" s="332"/>
      <c r="HX71" s="332"/>
      <c r="HY71" s="332"/>
      <c r="HZ71" s="332"/>
      <c r="IA71" s="332"/>
      <c r="IB71" s="332"/>
      <c r="IC71" s="332"/>
      <c r="ID71" s="332"/>
      <c r="IE71" s="332"/>
      <c r="IF71" s="332"/>
      <c r="IG71" s="332"/>
      <c r="IH71" s="332"/>
      <c r="II71" s="332"/>
      <c r="IJ71" s="332"/>
      <c r="IK71" s="332"/>
      <c r="IL71" s="332"/>
      <c r="IM71" s="332"/>
      <c r="IN71" s="332"/>
      <c r="IO71" s="332"/>
      <c r="IP71" s="332"/>
      <c r="IQ71" s="332"/>
      <c r="IR71" s="332"/>
      <c r="IS71" s="332"/>
      <c r="IT71" s="332"/>
      <c r="IU71" s="332"/>
      <c r="IV71" s="332"/>
      <c r="IW71" s="332"/>
      <c r="IX71" s="332"/>
      <c r="IY71" s="332"/>
      <c r="IZ71" s="332"/>
      <c r="JA71" s="332"/>
      <c r="JB71" s="332"/>
      <c r="JC71" s="332"/>
      <c r="JD71" s="332"/>
      <c r="JE71" s="332"/>
      <c r="JF71" s="332"/>
      <c r="JG71" s="332"/>
      <c r="JH71" s="441"/>
    </row>
    <row r="72" spans="1:268" s="128" customFormat="1" ht="15" customHeight="1" thickBot="1" x14ac:dyDescent="0.35">
      <c r="A72" s="443"/>
      <c r="B72" s="652" t="s">
        <v>30</v>
      </c>
      <c r="C72" s="653"/>
      <c r="D72" s="653"/>
      <c r="E72" s="653"/>
      <c r="F72" s="653"/>
      <c r="G72" s="653"/>
      <c r="H72" s="653"/>
      <c r="I72" s="653"/>
      <c r="J72" s="653"/>
      <c r="K72" s="653"/>
      <c r="L72" s="653"/>
      <c r="M72" s="653"/>
      <c r="N72" s="653"/>
      <c r="O72" s="430">
        <f t="shared" ref="O72:V72" si="28">O68+O29</f>
        <v>29</v>
      </c>
      <c r="P72" s="429">
        <f t="shared" si="28"/>
        <v>29</v>
      </c>
      <c r="Q72" s="430">
        <f t="shared" si="28"/>
        <v>24</v>
      </c>
      <c r="R72" s="431">
        <f t="shared" si="28"/>
        <v>21</v>
      </c>
      <c r="S72" s="428">
        <f t="shared" si="28"/>
        <v>26</v>
      </c>
      <c r="T72" s="429">
        <f t="shared" si="28"/>
        <v>23</v>
      </c>
      <c r="U72" s="430">
        <f t="shared" si="28"/>
        <v>30</v>
      </c>
      <c r="V72" s="431">
        <f t="shared" si="28"/>
        <v>31</v>
      </c>
      <c r="W72" s="335"/>
      <c r="X72" s="329"/>
      <c r="Y72" s="329"/>
      <c r="Z72" s="329"/>
      <c r="AA72" s="329"/>
      <c r="AB72" s="329"/>
      <c r="AC72" s="329"/>
      <c r="AD72" s="329"/>
      <c r="AE72" s="329"/>
      <c r="AF72" s="329"/>
      <c r="AG72" s="329"/>
      <c r="AH72" s="329"/>
      <c r="AI72" s="329"/>
      <c r="AJ72" s="329"/>
      <c r="AK72" s="329"/>
      <c r="AL72" s="329"/>
      <c r="AM72" s="329"/>
      <c r="AN72" s="329"/>
      <c r="AO72" s="329"/>
      <c r="AP72" s="329"/>
      <c r="AQ72" s="329"/>
      <c r="AR72" s="329"/>
      <c r="AS72" s="332"/>
      <c r="AT72" s="332"/>
      <c r="AU72" s="332"/>
      <c r="AV72" s="332"/>
      <c r="AW72" s="332"/>
      <c r="AX72" s="332"/>
      <c r="AY72" s="332"/>
      <c r="AZ72" s="332"/>
      <c r="BA72" s="332"/>
      <c r="BB72" s="332"/>
      <c r="BC72" s="332"/>
      <c r="BD72" s="332"/>
      <c r="BE72" s="332"/>
      <c r="BF72" s="332"/>
      <c r="BG72" s="332"/>
      <c r="BH72" s="332"/>
      <c r="BI72" s="332"/>
      <c r="BJ72" s="332"/>
      <c r="BK72" s="332"/>
      <c r="BL72" s="332"/>
      <c r="BM72" s="332"/>
      <c r="BN72" s="332"/>
      <c r="BO72" s="332"/>
      <c r="BP72" s="332"/>
      <c r="BQ72" s="332"/>
      <c r="BR72" s="332"/>
      <c r="BS72" s="332"/>
      <c r="BT72" s="332"/>
      <c r="BU72" s="332"/>
      <c r="BV72" s="332"/>
      <c r="BW72" s="332"/>
      <c r="BX72" s="332"/>
      <c r="BY72" s="332"/>
      <c r="BZ72" s="332"/>
      <c r="CA72" s="332"/>
      <c r="CB72" s="332"/>
      <c r="CC72" s="332"/>
      <c r="CD72" s="332"/>
      <c r="CE72" s="332"/>
      <c r="CF72" s="332"/>
      <c r="CG72" s="332"/>
      <c r="CH72" s="332"/>
      <c r="CI72" s="332"/>
      <c r="CJ72" s="332"/>
      <c r="CK72" s="332"/>
      <c r="CL72" s="332"/>
      <c r="CM72" s="332"/>
      <c r="CN72" s="332"/>
      <c r="CO72" s="332"/>
      <c r="CP72" s="332"/>
      <c r="CQ72" s="332"/>
      <c r="CR72" s="332"/>
      <c r="CS72" s="332"/>
      <c r="CT72" s="332"/>
      <c r="CU72" s="332"/>
      <c r="CV72" s="332"/>
      <c r="CW72" s="332"/>
      <c r="CX72" s="332"/>
      <c r="CY72" s="332"/>
      <c r="CZ72" s="332"/>
      <c r="DA72" s="332"/>
      <c r="DB72" s="332"/>
      <c r="DC72" s="332"/>
      <c r="DD72" s="332"/>
      <c r="DE72" s="332"/>
      <c r="DF72" s="332"/>
      <c r="DG72" s="332"/>
      <c r="DH72" s="332"/>
      <c r="DI72" s="332"/>
      <c r="DJ72" s="332"/>
      <c r="DK72" s="332"/>
      <c r="DL72" s="332"/>
      <c r="DM72" s="332"/>
      <c r="DN72" s="332"/>
      <c r="DO72" s="332"/>
      <c r="DP72" s="332"/>
      <c r="DQ72" s="332"/>
      <c r="DR72" s="332"/>
      <c r="DS72" s="332"/>
      <c r="DT72" s="332"/>
      <c r="DU72" s="332"/>
      <c r="DV72" s="332"/>
      <c r="DW72" s="332"/>
      <c r="DX72" s="332"/>
      <c r="DY72" s="332"/>
      <c r="DZ72" s="332"/>
      <c r="EA72" s="332"/>
      <c r="EB72" s="332"/>
      <c r="EC72" s="332"/>
      <c r="ED72" s="332"/>
      <c r="EE72" s="332"/>
      <c r="EF72" s="332"/>
      <c r="EG72" s="332"/>
      <c r="EH72" s="332"/>
      <c r="EI72" s="332"/>
      <c r="EJ72" s="332"/>
      <c r="EK72" s="332"/>
      <c r="EL72" s="332"/>
      <c r="EM72" s="332"/>
      <c r="EN72" s="332"/>
      <c r="EO72" s="332"/>
      <c r="EP72" s="332"/>
      <c r="EQ72" s="332"/>
      <c r="ER72" s="332"/>
      <c r="ES72" s="332"/>
      <c r="ET72" s="332"/>
      <c r="EU72" s="332"/>
      <c r="EV72" s="332"/>
      <c r="EW72" s="332"/>
      <c r="EX72" s="332"/>
      <c r="EY72" s="332"/>
      <c r="EZ72" s="332"/>
      <c r="FA72" s="332"/>
      <c r="FB72" s="332"/>
      <c r="FC72" s="332"/>
      <c r="FD72" s="332"/>
      <c r="FE72" s="332"/>
      <c r="FF72" s="332"/>
      <c r="FG72" s="332"/>
      <c r="FH72" s="332"/>
      <c r="FI72" s="332"/>
      <c r="FJ72" s="332"/>
      <c r="FK72" s="332"/>
      <c r="FL72" s="332"/>
      <c r="FM72" s="332"/>
      <c r="FN72" s="332"/>
      <c r="FO72" s="332"/>
      <c r="FP72" s="332"/>
      <c r="FQ72" s="332"/>
      <c r="FR72" s="332"/>
      <c r="FS72" s="332"/>
      <c r="FT72" s="332"/>
      <c r="FU72" s="332"/>
      <c r="FV72" s="332"/>
      <c r="FW72" s="332"/>
      <c r="FX72" s="332"/>
      <c r="FY72" s="332"/>
      <c r="FZ72" s="332"/>
      <c r="GA72" s="332"/>
      <c r="GB72" s="332"/>
      <c r="GC72" s="332"/>
      <c r="GD72" s="332"/>
      <c r="GE72" s="332"/>
      <c r="GF72" s="332"/>
      <c r="GG72" s="332"/>
      <c r="GH72" s="332"/>
      <c r="GI72" s="332"/>
      <c r="GJ72" s="332"/>
      <c r="GK72" s="332"/>
      <c r="GL72" s="332"/>
      <c r="GM72" s="332"/>
      <c r="GN72" s="332"/>
      <c r="GO72" s="332"/>
      <c r="GP72" s="332"/>
      <c r="GQ72" s="332"/>
      <c r="GR72" s="332"/>
      <c r="GS72" s="332"/>
      <c r="GT72" s="332"/>
      <c r="GU72" s="332"/>
      <c r="GV72" s="332"/>
      <c r="GW72" s="332"/>
      <c r="GX72" s="332"/>
      <c r="GY72" s="332"/>
      <c r="GZ72" s="332"/>
      <c r="HA72" s="332"/>
      <c r="HB72" s="332"/>
      <c r="HC72" s="332"/>
      <c r="HD72" s="332"/>
      <c r="HE72" s="332"/>
      <c r="HF72" s="332"/>
      <c r="HG72" s="332"/>
      <c r="HH72" s="332"/>
      <c r="HI72" s="332"/>
      <c r="HJ72" s="332"/>
      <c r="HK72" s="332"/>
      <c r="HL72" s="332"/>
      <c r="HM72" s="332"/>
      <c r="HN72" s="332"/>
      <c r="HO72" s="332"/>
      <c r="HP72" s="332"/>
      <c r="HQ72" s="332"/>
      <c r="HR72" s="332"/>
      <c r="HS72" s="332"/>
      <c r="HT72" s="332"/>
      <c r="HU72" s="332"/>
      <c r="HV72" s="332"/>
      <c r="HW72" s="332"/>
      <c r="HX72" s="332"/>
      <c r="HY72" s="332"/>
      <c r="HZ72" s="332"/>
      <c r="IA72" s="332"/>
      <c r="IB72" s="332"/>
      <c r="IC72" s="332"/>
      <c r="ID72" s="332"/>
      <c r="IE72" s="332"/>
      <c r="IF72" s="332"/>
      <c r="IG72" s="332"/>
      <c r="IH72" s="332"/>
      <c r="II72" s="332"/>
      <c r="IJ72" s="332"/>
      <c r="IK72" s="332"/>
      <c r="IL72" s="332"/>
      <c r="IM72" s="332"/>
      <c r="IN72" s="332"/>
      <c r="IO72" s="332"/>
      <c r="IP72" s="332"/>
      <c r="IQ72" s="332"/>
      <c r="IR72" s="332"/>
      <c r="IS72" s="332"/>
      <c r="IT72" s="332"/>
      <c r="IU72" s="332"/>
      <c r="IV72" s="332"/>
      <c r="IW72" s="332"/>
      <c r="IX72" s="332"/>
      <c r="IY72" s="332"/>
      <c r="IZ72" s="332"/>
      <c r="JA72" s="332"/>
      <c r="JB72" s="332"/>
      <c r="JC72" s="332"/>
      <c r="JD72" s="332"/>
      <c r="JE72" s="332"/>
      <c r="JF72" s="332"/>
      <c r="JG72" s="332"/>
      <c r="JH72" s="333"/>
    </row>
    <row r="73" spans="1:268" s="128" customFormat="1" ht="15" customHeight="1" x14ac:dyDescent="0.4">
      <c r="A73" s="444"/>
      <c r="B73" s="445" t="s">
        <v>31</v>
      </c>
      <c r="C73" s="446"/>
      <c r="D73" s="446"/>
      <c r="E73" s="446"/>
      <c r="F73" s="446"/>
      <c r="G73" s="446"/>
      <c r="H73" s="446"/>
      <c r="I73" s="446"/>
      <c r="J73" s="446"/>
      <c r="K73" s="446"/>
      <c r="L73" s="446"/>
      <c r="M73" s="446"/>
      <c r="N73" s="447">
        <f>SUM(O73:V73)</f>
        <v>25</v>
      </c>
      <c r="O73" s="448">
        <v>3</v>
      </c>
      <c r="P73" s="449">
        <v>4</v>
      </c>
      <c r="Q73" s="450">
        <v>2</v>
      </c>
      <c r="R73" s="451">
        <v>3</v>
      </c>
      <c r="S73" s="448">
        <v>3</v>
      </c>
      <c r="T73" s="449">
        <v>3</v>
      </c>
      <c r="U73" s="450">
        <v>3</v>
      </c>
      <c r="V73" s="449">
        <v>4</v>
      </c>
      <c r="W73" s="327"/>
      <c r="X73" s="328"/>
      <c r="Y73" s="328"/>
      <c r="Z73" s="328"/>
      <c r="AA73" s="328"/>
      <c r="AB73" s="328"/>
      <c r="AC73" s="328"/>
      <c r="AD73" s="328"/>
      <c r="AE73" s="328"/>
      <c r="AF73" s="328"/>
      <c r="AG73" s="328"/>
      <c r="AH73" s="328"/>
      <c r="AI73" s="330"/>
      <c r="AJ73" s="331"/>
      <c r="AK73" s="331"/>
      <c r="AL73" s="331"/>
      <c r="AM73" s="331"/>
      <c r="AN73" s="330"/>
      <c r="AO73" s="330"/>
      <c r="AP73" s="330"/>
      <c r="AQ73" s="330"/>
      <c r="AR73" s="330"/>
      <c r="AS73" s="330"/>
      <c r="AT73" s="329"/>
      <c r="AU73" s="329"/>
      <c r="AV73" s="329"/>
      <c r="AW73" s="332"/>
      <c r="AX73" s="332"/>
      <c r="AY73" s="332"/>
      <c r="AZ73" s="332"/>
      <c r="BA73" s="332"/>
      <c r="BB73" s="332"/>
      <c r="BC73" s="332"/>
      <c r="BD73" s="332"/>
      <c r="BE73" s="332"/>
      <c r="BF73" s="332"/>
      <c r="BG73" s="332"/>
      <c r="BH73" s="332"/>
      <c r="BI73" s="332"/>
      <c r="BJ73" s="332"/>
      <c r="BK73" s="332"/>
      <c r="BL73" s="332"/>
      <c r="BM73" s="332"/>
      <c r="BN73" s="332"/>
      <c r="BO73" s="332"/>
      <c r="BP73" s="332"/>
      <c r="BQ73" s="332"/>
      <c r="BR73" s="332"/>
      <c r="BS73" s="332"/>
      <c r="BT73" s="332"/>
      <c r="BU73" s="332"/>
      <c r="BV73" s="332"/>
      <c r="BW73" s="332"/>
      <c r="BX73" s="332"/>
      <c r="BY73" s="332"/>
      <c r="BZ73" s="332"/>
      <c r="CA73" s="332"/>
      <c r="CB73" s="332"/>
      <c r="CC73" s="332"/>
      <c r="CD73" s="332"/>
      <c r="CE73" s="332"/>
      <c r="CF73" s="332"/>
      <c r="CG73" s="332"/>
      <c r="CH73" s="332"/>
      <c r="CI73" s="332"/>
      <c r="CJ73" s="332"/>
      <c r="CK73" s="332"/>
      <c r="CL73" s="332"/>
      <c r="CM73" s="332"/>
      <c r="CN73" s="332"/>
      <c r="CO73" s="332"/>
      <c r="CP73" s="332"/>
      <c r="CQ73" s="332"/>
      <c r="CR73" s="332"/>
      <c r="CS73" s="332"/>
      <c r="CT73" s="332"/>
      <c r="CU73" s="332"/>
      <c r="CV73" s="332"/>
      <c r="CW73" s="332"/>
      <c r="CX73" s="332"/>
      <c r="CY73" s="332"/>
      <c r="CZ73" s="332"/>
      <c r="DA73" s="332"/>
      <c r="DB73" s="332"/>
      <c r="DC73" s="332"/>
      <c r="DD73" s="332"/>
      <c r="DE73" s="332"/>
      <c r="DF73" s="332"/>
      <c r="DG73" s="332"/>
      <c r="DH73" s="332"/>
      <c r="DI73" s="332"/>
      <c r="DJ73" s="332"/>
      <c r="DK73" s="332"/>
      <c r="DL73" s="332"/>
      <c r="DM73" s="332"/>
      <c r="DN73" s="332"/>
      <c r="DO73" s="332"/>
      <c r="DP73" s="332"/>
      <c r="DQ73" s="332"/>
      <c r="DR73" s="332"/>
      <c r="DS73" s="332"/>
      <c r="DT73" s="332"/>
      <c r="DU73" s="332"/>
      <c r="DV73" s="332"/>
      <c r="DW73" s="332"/>
      <c r="DX73" s="332"/>
      <c r="DY73" s="332"/>
      <c r="DZ73" s="332"/>
      <c r="EA73" s="332"/>
      <c r="EB73" s="332"/>
      <c r="EC73" s="332"/>
      <c r="ED73" s="332"/>
      <c r="EE73" s="332"/>
      <c r="EF73" s="332"/>
      <c r="EG73" s="332"/>
      <c r="EH73" s="332"/>
      <c r="EI73" s="332"/>
      <c r="EJ73" s="332"/>
      <c r="EK73" s="332"/>
      <c r="EL73" s="332"/>
      <c r="EM73" s="332"/>
      <c r="EN73" s="332"/>
      <c r="EO73" s="332"/>
      <c r="EP73" s="332"/>
      <c r="EQ73" s="332"/>
      <c r="ER73" s="332"/>
      <c r="ES73" s="332"/>
      <c r="ET73" s="332"/>
      <c r="EU73" s="332"/>
      <c r="EV73" s="332"/>
      <c r="EW73" s="332"/>
      <c r="EX73" s="332"/>
      <c r="EY73" s="332"/>
      <c r="EZ73" s="332"/>
      <c r="FA73" s="332"/>
      <c r="FB73" s="332"/>
      <c r="FC73" s="332"/>
      <c r="FD73" s="332"/>
      <c r="FE73" s="332"/>
      <c r="FF73" s="332"/>
      <c r="FG73" s="332"/>
      <c r="FH73" s="332"/>
      <c r="FI73" s="332"/>
      <c r="FJ73" s="332"/>
      <c r="FK73" s="332"/>
      <c r="FL73" s="332"/>
      <c r="FM73" s="332"/>
      <c r="FN73" s="332"/>
      <c r="FO73" s="332"/>
      <c r="FP73" s="332"/>
      <c r="FQ73" s="332"/>
      <c r="FR73" s="332"/>
      <c r="FS73" s="332"/>
      <c r="FT73" s="332"/>
      <c r="FU73" s="332"/>
      <c r="FV73" s="332"/>
      <c r="FW73" s="332"/>
      <c r="FX73" s="332"/>
      <c r="FY73" s="332"/>
      <c r="FZ73" s="332"/>
      <c r="GA73" s="332"/>
      <c r="GB73" s="332"/>
      <c r="GC73" s="332"/>
      <c r="GD73" s="332"/>
      <c r="GE73" s="332"/>
      <c r="GF73" s="332"/>
      <c r="GG73" s="332"/>
      <c r="GH73" s="332"/>
      <c r="GI73" s="332"/>
      <c r="GJ73" s="332"/>
      <c r="GK73" s="332"/>
      <c r="GL73" s="332"/>
      <c r="GM73" s="332"/>
      <c r="GN73" s="332"/>
      <c r="GO73" s="332"/>
      <c r="GP73" s="332"/>
      <c r="GQ73" s="332"/>
      <c r="GR73" s="332"/>
      <c r="GS73" s="332"/>
      <c r="GT73" s="332"/>
      <c r="GU73" s="332"/>
      <c r="GV73" s="332"/>
      <c r="GW73" s="332"/>
      <c r="GX73" s="332"/>
      <c r="GY73" s="332"/>
      <c r="GZ73" s="332"/>
      <c r="HA73" s="332"/>
      <c r="HB73" s="332"/>
      <c r="HC73" s="332"/>
      <c r="HD73" s="332"/>
      <c r="HE73" s="332"/>
      <c r="HF73" s="332"/>
      <c r="HG73" s="332"/>
      <c r="HH73" s="332"/>
      <c r="HI73" s="332"/>
      <c r="HJ73" s="332"/>
      <c r="HK73" s="332"/>
      <c r="HL73" s="332"/>
      <c r="HM73" s="332"/>
      <c r="HN73" s="332"/>
      <c r="HO73" s="332"/>
      <c r="HP73" s="332"/>
      <c r="HQ73" s="332"/>
      <c r="HR73" s="332"/>
      <c r="HS73" s="332"/>
      <c r="HT73" s="332"/>
      <c r="HU73" s="332"/>
      <c r="HV73" s="332"/>
      <c r="HW73" s="332"/>
      <c r="HX73" s="332"/>
      <c r="HY73" s="332"/>
      <c r="HZ73" s="332"/>
      <c r="IA73" s="332"/>
      <c r="IB73" s="332"/>
      <c r="IC73" s="332"/>
      <c r="ID73" s="332"/>
      <c r="IE73" s="332"/>
      <c r="IF73" s="332"/>
      <c r="IG73" s="332"/>
      <c r="IH73" s="332"/>
      <c r="II73" s="332"/>
      <c r="IJ73" s="332"/>
      <c r="IK73" s="332"/>
      <c r="IL73" s="332"/>
      <c r="IM73" s="332"/>
      <c r="IN73" s="332"/>
      <c r="IO73" s="332"/>
      <c r="IP73" s="332"/>
      <c r="IQ73" s="332"/>
      <c r="IR73" s="332"/>
      <c r="IS73" s="332"/>
      <c r="IT73" s="332"/>
      <c r="IU73" s="332"/>
      <c r="IV73" s="332"/>
      <c r="IW73" s="332"/>
      <c r="IX73" s="332"/>
      <c r="IY73" s="332"/>
      <c r="IZ73" s="332"/>
      <c r="JA73" s="332"/>
      <c r="JB73" s="332"/>
      <c r="JC73" s="332"/>
      <c r="JD73" s="332"/>
      <c r="JE73" s="332"/>
      <c r="JF73" s="332"/>
      <c r="JG73" s="332"/>
      <c r="JH73" s="333"/>
    </row>
    <row r="74" spans="1:268" s="128" customFormat="1" ht="15" customHeight="1" x14ac:dyDescent="0.3">
      <c r="A74" s="366"/>
      <c r="B74" s="452" t="s">
        <v>6</v>
      </c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4">
        <f>SUM(O74:V74)</f>
        <v>38</v>
      </c>
      <c r="O74" s="455">
        <v>5</v>
      </c>
      <c r="P74" s="456">
        <v>4</v>
      </c>
      <c r="Q74" s="457">
        <v>5</v>
      </c>
      <c r="R74" s="458">
        <v>5</v>
      </c>
      <c r="S74" s="455">
        <v>5</v>
      </c>
      <c r="T74" s="456">
        <v>5</v>
      </c>
      <c r="U74" s="457">
        <v>5</v>
      </c>
      <c r="V74" s="456">
        <v>4</v>
      </c>
      <c r="W74" s="335"/>
      <c r="X74" s="329"/>
      <c r="Y74" s="329"/>
      <c r="Z74" s="329"/>
      <c r="AA74" s="329"/>
      <c r="AB74" s="329"/>
      <c r="AC74" s="329"/>
      <c r="AD74" s="329"/>
      <c r="AE74" s="329"/>
      <c r="AF74" s="329"/>
      <c r="AG74" s="329"/>
      <c r="AH74" s="329"/>
      <c r="AI74" s="329"/>
      <c r="AJ74" s="329"/>
      <c r="AK74" s="329"/>
      <c r="AL74" s="329"/>
      <c r="AM74" s="329"/>
      <c r="AN74" s="329"/>
      <c r="AO74" s="329"/>
      <c r="AP74" s="329"/>
      <c r="AQ74" s="329"/>
      <c r="AR74" s="329"/>
      <c r="AS74" s="332"/>
      <c r="AT74" s="332"/>
      <c r="AU74" s="332"/>
      <c r="AV74" s="332"/>
      <c r="AW74" s="332"/>
      <c r="AX74" s="332"/>
      <c r="AY74" s="332"/>
      <c r="AZ74" s="332"/>
      <c r="BA74" s="332"/>
      <c r="BB74" s="332"/>
      <c r="BC74" s="332"/>
      <c r="BD74" s="332"/>
      <c r="BE74" s="332"/>
      <c r="BF74" s="332"/>
      <c r="BG74" s="332"/>
      <c r="BH74" s="332"/>
      <c r="BI74" s="332"/>
      <c r="BJ74" s="332"/>
      <c r="BK74" s="332"/>
      <c r="BL74" s="332"/>
      <c r="BM74" s="332"/>
      <c r="BN74" s="332"/>
      <c r="BO74" s="332"/>
      <c r="BP74" s="332"/>
      <c r="BQ74" s="332"/>
      <c r="BR74" s="332"/>
      <c r="BS74" s="332"/>
      <c r="BT74" s="332"/>
      <c r="BU74" s="332"/>
      <c r="BV74" s="332"/>
      <c r="BW74" s="332"/>
      <c r="BX74" s="332"/>
      <c r="BY74" s="332"/>
      <c r="BZ74" s="332"/>
      <c r="CA74" s="332"/>
      <c r="CB74" s="332"/>
      <c r="CC74" s="332"/>
      <c r="CD74" s="332"/>
      <c r="CE74" s="332"/>
      <c r="CF74" s="332"/>
      <c r="CG74" s="332"/>
      <c r="CH74" s="332"/>
      <c r="CI74" s="332"/>
      <c r="CJ74" s="332"/>
      <c r="CK74" s="332"/>
      <c r="CL74" s="332"/>
      <c r="CM74" s="332"/>
      <c r="CN74" s="332"/>
      <c r="CO74" s="332"/>
      <c r="CP74" s="332"/>
      <c r="CQ74" s="332"/>
      <c r="CR74" s="332"/>
      <c r="CS74" s="332"/>
      <c r="CT74" s="332"/>
      <c r="CU74" s="332"/>
      <c r="CV74" s="332"/>
      <c r="CW74" s="332"/>
      <c r="CX74" s="332"/>
      <c r="CY74" s="332"/>
      <c r="CZ74" s="332"/>
      <c r="DA74" s="332"/>
      <c r="DB74" s="332"/>
      <c r="DC74" s="332"/>
      <c r="DD74" s="332"/>
      <c r="DE74" s="332"/>
      <c r="DF74" s="332"/>
      <c r="DG74" s="332"/>
      <c r="DH74" s="332"/>
      <c r="DI74" s="332"/>
      <c r="DJ74" s="332"/>
      <c r="DK74" s="332"/>
      <c r="DL74" s="332"/>
      <c r="DM74" s="332"/>
      <c r="DN74" s="332"/>
      <c r="DO74" s="332"/>
      <c r="DP74" s="332"/>
      <c r="DQ74" s="332"/>
      <c r="DR74" s="332"/>
      <c r="DS74" s="332"/>
      <c r="DT74" s="332"/>
      <c r="DU74" s="332"/>
      <c r="DV74" s="332"/>
      <c r="DW74" s="332"/>
      <c r="DX74" s="332"/>
      <c r="DY74" s="332"/>
      <c r="DZ74" s="332"/>
      <c r="EA74" s="332"/>
      <c r="EB74" s="332"/>
      <c r="EC74" s="332"/>
      <c r="ED74" s="332"/>
      <c r="EE74" s="332"/>
      <c r="EF74" s="332"/>
      <c r="EG74" s="332"/>
      <c r="EH74" s="332"/>
      <c r="EI74" s="332"/>
      <c r="EJ74" s="332"/>
      <c r="EK74" s="332"/>
      <c r="EL74" s="332"/>
      <c r="EM74" s="332"/>
      <c r="EN74" s="332"/>
      <c r="EO74" s="332"/>
      <c r="EP74" s="332"/>
      <c r="EQ74" s="332"/>
      <c r="ER74" s="332"/>
      <c r="ES74" s="332"/>
      <c r="ET74" s="332"/>
      <c r="EU74" s="332"/>
      <c r="EV74" s="332"/>
      <c r="EW74" s="332"/>
      <c r="EX74" s="332"/>
      <c r="EY74" s="332"/>
      <c r="EZ74" s="332"/>
      <c r="FA74" s="332"/>
      <c r="FB74" s="332"/>
      <c r="FC74" s="332"/>
      <c r="FD74" s="332"/>
      <c r="FE74" s="332"/>
      <c r="FF74" s="332"/>
      <c r="FG74" s="332"/>
      <c r="FH74" s="332"/>
      <c r="FI74" s="332"/>
      <c r="FJ74" s="332"/>
      <c r="FK74" s="332"/>
      <c r="FL74" s="332"/>
      <c r="FM74" s="332"/>
      <c r="FN74" s="332"/>
      <c r="FO74" s="332"/>
      <c r="FP74" s="332"/>
      <c r="FQ74" s="332"/>
      <c r="FR74" s="332"/>
      <c r="FS74" s="332"/>
      <c r="FT74" s="332"/>
      <c r="FU74" s="332"/>
      <c r="FV74" s="332"/>
      <c r="FW74" s="332"/>
      <c r="FX74" s="332"/>
      <c r="FY74" s="332"/>
      <c r="FZ74" s="332"/>
      <c r="GA74" s="332"/>
      <c r="GB74" s="332"/>
      <c r="GC74" s="332"/>
      <c r="GD74" s="332"/>
      <c r="GE74" s="332"/>
      <c r="GF74" s="332"/>
      <c r="GG74" s="332"/>
      <c r="GH74" s="332"/>
      <c r="GI74" s="332"/>
      <c r="GJ74" s="332"/>
      <c r="GK74" s="332"/>
      <c r="GL74" s="332"/>
      <c r="GM74" s="332"/>
      <c r="GN74" s="332"/>
      <c r="GO74" s="332"/>
      <c r="GP74" s="332"/>
      <c r="GQ74" s="332"/>
      <c r="GR74" s="332"/>
      <c r="GS74" s="332"/>
      <c r="GT74" s="332"/>
      <c r="GU74" s="332"/>
      <c r="GV74" s="332"/>
      <c r="GW74" s="332"/>
      <c r="GX74" s="332"/>
      <c r="GY74" s="332"/>
      <c r="GZ74" s="332"/>
      <c r="HA74" s="332"/>
      <c r="HB74" s="332"/>
      <c r="HC74" s="332"/>
      <c r="HD74" s="332"/>
      <c r="HE74" s="332"/>
      <c r="HF74" s="332"/>
      <c r="HG74" s="332"/>
      <c r="HH74" s="332"/>
      <c r="HI74" s="332"/>
      <c r="HJ74" s="332"/>
      <c r="HK74" s="332"/>
      <c r="HL74" s="332"/>
      <c r="HM74" s="332"/>
      <c r="HN74" s="332"/>
      <c r="HO74" s="332"/>
      <c r="HP74" s="332"/>
      <c r="HQ74" s="332"/>
      <c r="HR74" s="332"/>
      <c r="HS74" s="332"/>
      <c r="HT74" s="332"/>
      <c r="HU74" s="332"/>
      <c r="HV74" s="332"/>
      <c r="HW74" s="332"/>
      <c r="HX74" s="332"/>
      <c r="HY74" s="332"/>
      <c r="HZ74" s="332"/>
      <c r="IA74" s="332"/>
      <c r="IB74" s="332"/>
      <c r="IC74" s="332"/>
      <c r="ID74" s="332"/>
      <c r="IE74" s="332"/>
      <c r="IF74" s="332"/>
      <c r="IG74" s="332"/>
      <c r="IH74" s="332"/>
      <c r="II74" s="332"/>
      <c r="IJ74" s="332"/>
      <c r="IK74" s="332"/>
      <c r="IL74" s="332"/>
      <c r="IM74" s="332"/>
      <c r="IN74" s="332"/>
      <c r="IO74" s="332"/>
      <c r="IP74" s="332"/>
      <c r="IQ74" s="332"/>
      <c r="IR74" s="332"/>
      <c r="IS74" s="332"/>
      <c r="IT74" s="332"/>
      <c r="IU74" s="332"/>
      <c r="IV74" s="332"/>
      <c r="IW74" s="332"/>
      <c r="IX74" s="332"/>
      <c r="IY74" s="332"/>
      <c r="IZ74" s="332"/>
      <c r="JA74" s="332"/>
      <c r="JB74" s="332"/>
      <c r="JC74" s="332"/>
      <c r="JD74" s="332"/>
      <c r="JE74" s="332"/>
      <c r="JF74" s="332"/>
      <c r="JG74" s="332"/>
      <c r="JH74" s="333"/>
    </row>
    <row r="75" spans="1:268" s="128" customFormat="1" ht="15" customHeight="1" x14ac:dyDescent="0.3">
      <c r="A75" s="366"/>
      <c r="B75" s="452" t="s">
        <v>32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454">
        <f>SUM(O75:V75)</f>
        <v>0</v>
      </c>
      <c r="O75" s="455"/>
      <c r="P75" s="456"/>
      <c r="Q75" s="457"/>
      <c r="R75" s="458"/>
      <c r="S75" s="455"/>
      <c r="T75" s="456"/>
      <c r="U75" s="457"/>
      <c r="V75" s="456"/>
      <c r="W75" s="335"/>
      <c r="X75" s="329"/>
      <c r="Y75" s="329"/>
      <c r="Z75" s="329"/>
      <c r="AA75" s="329"/>
      <c r="AB75" s="329"/>
      <c r="AC75" s="329"/>
      <c r="AD75" s="329"/>
      <c r="AE75" s="329"/>
      <c r="AF75" s="329"/>
      <c r="AG75" s="329"/>
      <c r="AH75" s="329"/>
      <c r="AI75" s="329"/>
      <c r="AJ75" s="329"/>
      <c r="AK75" s="329"/>
      <c r="AL75" s="329"/>
      <c r="AM75" s="329"/>
      <c r="AN75" s="329"/>
      <c r="AO75" s="329"/>
      <c r="AP75" s="329"/>
      <c r="AQ75" s="329"/>
      <c r="AR75" s="329"/>
      <c r="AS75" s="332"/>
      <c r="AT75" s="332"/>
      <c r="AU75" s="332"/>
      <c r="AV75" s="332"/>
      <c r="AW75" s="332"/>
      <c r="AX75" s="332"/>
      <c r="AY75" s="332"/>
      <c r="AZ75" s="332"/>
      <c r="BA75" s="332"/>
      <c r="BB75" s="332"/>
      <c r="BC75" s="332"/>
      <c r="BD75" s="332"/>
      <c r="BE75" s="332"/>
      <c r="BF75" s="332"/>
      <c r="BG75" s="332"/>
      <c r="BH75" s="332"/>
      <c r="BI75" s="332"/>
      <c r="BJ75" s="332"/>
      <c r="BK75" s="332"/>
      <c r="BL75" s="332"/>
      <c r="BM75" s="332"/>
      <c r="BN75" s="332"/>
      <c r="BO75" s="332"/>
      <c r="BP75" s="332"/>
      <c r="BQ75" s="332"/>
      <c r="BR75" s="332"/>
      <c r="BS75" s="332"/>
      <c r="BT75" s="332"/>
      <c r="BU75" s="332"/>
      <c r="BV75" s="332"/>
      <c r="BW75" s="332"/>
      <c r="BX75" s="332"/>
      <c r="BY75" s="332"/>
      <c r="BZ75" s="332"/>
      <c r="CA75" s="332"/>
      <c r="CB75" s="332"/>
      <c r="CC75" s="332"/>
      <c r="CD75" s="332"/>
      <c r="CE75" s="332"/>
      <c r="CF75" s="332"/>
      <c r="CG75" s="332"/>
      <c r="CH75" s="332"/>
      <c r="CI75" s="332"/>
      <c r="CJ75" s="332"/>
      <c r="CK75" s="332"/>
      <c r="CL75" s="332"/>
      <c r="CM75" s="332"/>
      <c r="CN75" s="332"/>
      <c r="CO75" s="332"/>
      <c r="CP75" s="332"/>
      <c r="CQ75" s="332"/>
      <c r="CR75" s="332"/>
      <c r="CS75" s="332"/>
      <c r="CT75" s="332"/>
      <c r="CU75" s="332"/>
      <c r="CV75" s="332"/>
      <c r="CW75" s="332"/>
      <c r="CX75" s="332"/>
      <c r="CY75" s="332"/>
      <c r="CZ75" s="332"/>
      <c r="DA75" s="332"/>
      <c r="DB75" s="332"/>
      <c r="DC75" s="332"/>
      <c r="DD75" s="332"/>
      <c r="DE75" s="332"/>
      <c r="DF75" s="332"/>
      <c r="DG75" s="332"/>
      <c r="DH75" s="332"/>
      <c r="DI75" s="332"/>
      <c r="DJ75" s="332"/>
      <c r="DK75" s="332"/>
      <c r="DL75" s="332"/>
      <c r="DM75" s="332"/>
      <c r="DN75" s="332"/>
      <c r="DO75" s="332"/>
      <c r="DP75" s="332"/>
      <c r="DQ75" s="332"/>
      <c r="DR75" s="332"/>
      <c r="DS75" s="332"/>
      <c r="DT75" s="332"/>
      <c r="DU75" s="332"/>
      <c r="DV75" s="332"/>
      <c r="DW75" s="332"/>
      <c r="DX75" s="332"/>
      <c r="DY75" s="332"/>
      <c r="DZ75" s="332"/>
      <c r="EA75" s="332"/>
      <c r="EB75" s="332"/>
      <c r="EC75" s="332"/>
      <c r="ED75" s="332"/>
      <c r="EE75" s="332"/>
      <c r="EF75" s="332"/>
      <c r="EG75" s="332"/>
      <c r="EH75" s="332"/>
      <c r="EI75" s="332"/>
      <c r="EJ75" s="332"/>
      <c r="EK75" s="332"/>
      <c r="EL75" s="332"/>
      <c r="EM75" s="332"/>
      <c r="EN75" s="332"/>
      <c r="EO75" s="332"/>
      <c r="EP75" s="332"/>
      <c r="EQ75" s="332"/>
      <c r="ER75" s="332"/>
      <c r="ES75" s="332"/>
      <c r="ET75" s="332"/>
      <c r="EU75" s="332"/>
      <c r="EV75" s="332"/>
      <c r="EW75" s="332"/>
      <c r="EX75" s="332"/>
      <c r="EY75" s="332"/>
      <c r="EZ75" s="332"/>
      <c r="FA75" s="332"/>
      <c r="FB75" s="332"/>
      <c r="FC75" s="332"/>
      <c r="FD75" s="332"/>
      <c r="FE75" s="332"/>
      <c r="FF75" s="332"/>
      <c r="FG75" s="332"/>
      <c r="FH75" s="332"/>
      <c r="FI75" s="332"/>
      <c r="FJ75" s="332"/>
      <c r="FK75" s="332"/>
      <c r="FL75" s="332"/>
      <c r="FM75" s="332"/>
      <c r="FN75" s="332"/>
      <c r="FO75" s="332"/>
      <c r="FP75" s="332"/>
      <c r="FQ75" s="332"/>
      <c r="FR75" s="332"/>
      <c r="FS75" s="332"/>
      <c r="FT75" s="332"/>
      <c r="FU75" s="332"/>
      <c r="FV75" s="332"/>
      <c r="FW75" s="332"/>
      <c r="FX75" s="332"/>
      <c r="FY75" s="332"/>
      <c r="FZ75" s="332"/>
      <c r="GA75" s="332"/>
      <c r="GB75" s="332"/>
      <c r="GC75" s="332"/>
      <c r="GD75" s="332"/>
      <c r="GE75" s="332"/>
      <c r="GF75" s="332"/>
      <c r="GG75" s="332"/>
      <c r="GH75" s="332"/>
      <c r="GI75" s="332"/>
      <c r="GJ75" s="332"/>
      <c r="GK75" s="332"/>
      <c r="GL75" s="332"/>
      <c r="GM75" s="332"/>
      <c r="GN75" s="332"/>
      <c r="GO75" s="332"/>
      <c r="GP75" s="332"/>
      <c r="GQ75" s="332"/>
      <c r="GR75" s="332"/>
      <c r="GS75" s="332"/>
      <c r="GT75" s="332"/>
      <c r="GU75" s="332"/>
      <c r="GV75" s="332"/>
      <c r="GW75" s="332"/>
      <c r="GX75" s="332"/>
      <c r="GY75" s="332"/>
      <c r="GZ75" s="332"/>
      <c r="HA75" s="332"/>
      <c r="HB75" s="332"/>
      <c r="HC75" s="332"/>
      <c r="HD75" s="332"/>
      <c r="HE75" s="332"/>
      <c r="HF75" s="332"/>
      <c r="HG75" s="332"/>
      <c r="HH75" s="332"/>
      <c r="HI75" s="332"/>
      <c r="HJ75" s="332"/>
      <c r="HK75" s="332"/>
      <c r="HL75" s="332"/>
      <c r="HM75" s="332"/>
      <c r="HN75" s="332"/>
      <c r="HO75" s="332"/>
      <c r="HP75" s="332"/>
      <c r="HQ75" s="332"/>
      <c r="HR75" s="332"/>
      <c r="HS75" s="332"/>
      <c r="HT75" s="332"/>
      <c r="HU75" s="332"/>
      <c r="HV75" s="332"/>
      <c r="HW75" s="332"/>
      <c r="HX75" s="332"/>
      <c r="HY75" s="332"/>
      <c r="HZ75" s="332"/>
      <c r="IA75" s="332"/>
      <c r="IB75" s="332"/>
      <c r="IC75" s="332"/>
      <c r="ID75" s="332"/>
      <c r="IE75" s="332"/>
      <c r="IF75" s="332"/>
      <c r="IG75" s="332"/>
      <c r="IH75" s="332"/>
      <c r="II75" s="332"/>
      <c r="IJ75" s="332"/>
      <c r="IK75" s="332"/>
      <c r="IL75" s="332"/>
      <c r="IM75" s="332"/>
      <c r="IN75" s="332"/>
      <c r="IO75" s="332"/>
      <c r="IP75" s="332"/>
      <c r="IQ75" s="332"/>
      <c r="IR75" s="332"/>
      <c r="IS75" s="332"/>
      <c r="IT75" s="332"/>
      <c r="IU75" s="332"/>
      <c r="IV75" s="332"/>
      <c r="IW75" s="332"/>
      <c r="IX75" s="332"/>
      <c r="IY75" s="332"/>
      <c r="IZ75" s="332"/>
      <c r="JA75" s="332"/>
      <c r="JB75" s="332"/>
      <c r="JC75" s="332"/>
      <c r="JD75" s="332"/>
      <c r="JE75" s="332"/>
      <c r="JF75" s="332"/>
      <c r="JG75" s="332"/>
      <c r="JH75" s="333"/>
    </row>
    <row r="76" spans="1:268" s="378" customFormat="1" ht="15" customHeight="1" thickBot="1" x14ac:dyDescent="0.35">
      <c r="A76" s="459"/>
      <c r="B76" s="460" t="s">
        <v>33</v>
      </c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1"/>
      <c r="N76" s="462">
        <f>SUM(O76:V76)</f>
        <v>0</v>
      </c>
      <c r="O76" s="463"/>
      <c r="P76" s="464"/>
      <c r="Q76" s="465"/>
      <c r="R76" s="466"/>
      <c r="S76" s="463"/>
      <c r="T76" s="464"/>
      <c r="U76" s="465"/>
      <c r="V76" s="464"/>
      <c r="W76" s="440"/>
      <c r="X76" s="332"/>
      <c r="Y76" s="332"/>
      <c r="Z76" s="332"/>
      <c r="AA76" s="332"/>
      <c r="AB76" s="329"/>
      <c r="AC76" s="332"/>
      <c r="AD76" s="332"/>
      <c r="AE76" s="332"/>
      <c r="AF76" s="332"/>
      <c r="AG76" s="332"/>
      <c r="AH76" s="332"/>
      <c r="AI76" s="332"/>
      <c r="AJ76" s="332"/>
      <c r="AK76" s="332"/>
      <c r="AL76" s="332"/>
      <c r="AM76" s="332"/>
      <c r="AN76" s="332"/>
      <c r="AO76" s="332"/>
      <c r="AP76" s="332"/>
      <c r="AQ76" s="332"/>
      <c r="AR76" s="332"/>
      <c r="AS76" s="332"/>
      <c r="AT76" s="332"/>
      <c r="AU76" s="332"/>
      <c r="AV76" s="332"/>
      <c r="AW76" s="332"/>
      <c r="AX76" s="332"/>
      <c r="AY76" s="332"/>
      <c r="AZ76" s="332"/>
      <c r="BA76" s="332"/>
      <c r="BB76" s="332"/>
      <c r="BC76" s="332"/>
      <c r="BD76" s="332"/>
      <c r="BE76" s="332"/>
      <c r="BF76" s="332"/>
      <c r="BG76" s="332"/>
      <c r="BH76" s="332"/>
      <c r="BI76" s="332"/>
      <c r="BJ76" s="332"/>
      <c r="BK76" s="332"/>
      <c r="BL76" s="332"/>
      <c r="BM76" s="332"/>
      <c r="BN76" s="332"/>
      <c r="BO76" s="332"/>
      <c r="BP76" s="332"/>
      <c r="BQ76" s="332"/>
      <c r="BR76" s="332"/>
      <c r="BS76" s="332"/>
      <c r="BT76" s="332"/>
      <c r="BU76" s="332"/>
      <c r="BV76" s="332"/>
      <c r="BW76" s="332"/>
      <c r="BX76" s="332"/>
      <c r="BY76" s="332"/>
      <c r="BZ76" s="332"/>
      <c r="CA76" s="332"/>
      <c r="CB76" s="332"/>
      <c r="CC76" s="332"/>
      <c r="CD76" s="332"/>
      <c r="CE76" s="332"/>
      <c r="CF76" s="332"/>
      <c r="CG76" s="332"/>
      <c r="CH76" s="332"/>
      <c r="CI76" s="332"/>
      <c r="CJ76" s="332"/>
      <c r="CK76" s="332"/>
      <c r="CL76" s="332"/>
      <c r="CM76" s="332"/>
      <c r="CN76" s="332"/>
      <c r="CO76" s="332"/>
      <c r="CP76" s="332"/>
      <c r="CQ76" s="332"/>
      <c r="CR76" s="332"/>
      <c r="CS76" s="332"/>
      <c r="CT76" s="332"/>
      <c r="CU76" s="332"/>
      <c r="CV76" s="332"/>
      <c r="CW76" s="332"/>
      <c r="CX76" s="332"/>
      <c r="CY76" s="332"/>
      <c r="CZ76" s="332"/>
      <c r="DA76" s="332"/>
      <c r="DB76" s="332"/>
      <c r="DC76" s="332"/>
      <c r="DD76" s="332"/>
      <c r="DE76" s="332"/>
      <c r="DF76" s="332"/>
      <c r="DG76" s="332"/>
      <c r="DH76" s="332"/>
      <c r="DI76" s="332"/>
      <c r="DJ76" s="332"/>
      <c r="DK76" s="332"/>
      <c r="DL76" s="332"/>
      <c r="DM76" s="332"/>
      <c r="DN76" s="332"/>
      <c r="DO76" s="332"/>
      <c r="DP76" s="332"/>
      <c r="DQ76" s="332"/>
      <c r="DR76" s="332"/>
      <c r="DS76" s="332"/>
      <c r="DT76" s="332"/>
      <c r="DU76" s="332"/>
      <c r="DV76" s="332"/>
      <c r="DW76" s="332"/>
      <c r="DX76" s="332"/>
      <c r="DY76" s="332"/>
      <c r="DZ76" s="332"/>
      <c r="EA76" s="332"/>
      <c r="EB76" s="332"/>
      <c r="EC76" s="332"/>
      <c r="ED76" s="332"/>
      <c r="EE76" s="332"/>
      <c r="EF76" s="332"/>
      <c r="EG76" s="332"/>
      <c r="EH76" s="332"/>
      <c r="EI76" s="332"/>
      <c r="EJ76" s="332"/>
      <c r="EK76" s="332"/>
      <c r="EL76" s="332"/>
      <c r="EM76" s="332"/>
      <c r="EN76" s="332"/>
      <c r="EO76" s="332"/>
      <c r="EP76" s="332"/>
      <c r="EQ76" s="332"/>
      <c r="ER76" s="332"/>
      <c r="ES76" s="332"/>
      <c r="ET76" s="332"/>
      <c r="EU76" s="332"/>
      <c r="EV76" s="332"/>
      <c r="EW76" s="332"/>
      <c r="EX76" s="332"/>
      <c r="EY76" s="332"/>
      <c r="EZ76" s="332"/>
      <c r="FA76" s="332"/>
      <c r="FB76" s="332"/>
      <c r="FC76" s="332"/>
      <c r="FD76" s="332"/>
      <c r="FE76" s="332"/>
      <c r="FF76" s="332"/>
      <c r="FG76" s="332"/>
      <c r="FH76" s="332"/>
      <c r="FI76" s="332"/>
      <c r="FJ76" s="332"/>
      <c r="FK76" s="332"/>
      <c r="FL76" s="332"/>
      <c r="FM76" s="332"/>
      <c r="FN76" s="332"/>
      <c r="FO76" s="332"/>
      <c r="FP76" s="332"/>
      <c r="FQ76" s="332"/>
      <c r="FR76" s="332"/>
      <c r="FS76" s="332"/>
      <c r="FT76" s="332"/>
      <c r="FU76" s="332"/>
      <c r="FV76" s="332"/>
      <c r="FW76" s="332"/>
      <c r="FX76" s="332"/>
      <c r="FY76" s="332"/>
      <c r="FZ76" s="332"/>
      <c r="GA76" s="332"/>
      <c r="GB76" s="332"/>
      <c r="GC76" s="332"/>
      <c r="GD76" s="332"/>
      <c r="GE76" s="332"/>
      <c r="GF76" s="332"/>
      <c r="GG76" s="332"/>
      <c r="GH76" s="332"/>
      <c r="GI76" s="332"/>
      <c r="GJ76" s="332"/>
      <c r="GK76" s="332"/>
      <c r="GL76" s="332"/>
      <c r="GM76" s="332"/>
      <c r="GN76" s="332"/>
      <c r="GO76" s="332"/>
      <c r="GP76" s="332"/>
      <c r="GQ76" s="332"/>
      <c r="GR76" s="332"/>
      <c r="GS76" s="332"/>
      <c r="GT76" s="332"/>
      <c r="GU76" s="332"/>
      <c r="GV76" s="332"/>
      <c r="GW76" s="332"/>
      <c r="GX76" s="332"/>
      <c r="GY76" s="332"/>
      <c r="GZ76" s="332"/>
      <c r="HA76" s="332"/>
      <c r="HB76" s="332"/>
      <c r="HC76" s="332"/>
      <c r="HD76" s="332"/>
      <c r="HE76" s="332"/>
      <c r="HF76" s="332"/>
      <c r="HG76" s="332"/>
      <c r="HH76" s="332"/>
      <c r="HI76" s="332"/>
      <c r="HJ76" s="332"/>
      <c r="HK76" s="332"/>
      <c r="HL76" s="332"/>
      <c r="HM76" s="332"/>
      <c r="HN76" s="332"/>
      <c r="HO76" s="332"/>
      <c r="HP76" s="332"/>
      <c r="HQ76" s="332"/>
      <c r="HR76" s="332"/>
      <c r="HS76" s="332"/>
      <c r="HT76" s="332"/>
      <c r="HU76" s="332"/>
      <c r="HV76" s="332"/>
      <c r="HW76" s="332"/>
      <c r="HX76" s="332"/>
      <c r="HY76" s="332"/>
      <c r="HZ76" s="332"/>
      <c r="IA76" s="332"/>
      <c r="IB76" s="332"/>
      <c r="IC76" s="332"/>
      <c r="ID76" s="332"/>
      <c r="IE76" s="332"/>
      <c r="IF76" s="332"/>
      <c r="IG76" s="332"/>
      <c r="IH76" s="332"/>
      <c r="II76" s="332"/>
      <c r="IJ76" s="332"/>
      <c r="IK76" s="332"/>
      <c r="IL76" s="332"/>
      <c r="IM76" s="332"/>
      <c r="IN76" s="332"/>
      <c r="IO76" s="332"/>
      <c r="IP76" s="332"/>
      <c r="IQ76" s="332"/>
      <c r="IR76" s="332"/>
      <c r="IS76" s="332"/>
      <c r="IT76" s="332"/>
      <c r="IU76" s="332"/>
      <c r="IV76" s="332"/>
      <c r="IW76" s="332"/>
      <c r="IX76" s="332"/>
      <c r="IY76" s="332"/>
      <c r="IZ76" s="332"/>
      <c r="JA76" s="332"/>
      <c r="JB76" s="332"/>
      <c r="JC76" s="332"/>
      <c r="JD76" s="332"/>
      <c r="JE76" s="332"/>
      <c r="JF76" s="332"/>
      <c r="JG76" s="332"/>
      <c r="JH76" s="333"/>
    </row>
    <row r="77" spans="1:268" s="137" customFormat="1" ht="12.75" customHeight="1" thickTop="1" x14ac:dyDescent="0.3">
      <c r="A77" s="135" t="s">
        <v>266</v>
      </c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6"/>
      <c r="P77" s="136"/>
      <c r="Q77" s="136"/>
      <c r="R77" s="136"/>
      <c r="S77" s="136"/>
      <c r="T77" s="136"/>
      <c r="U77" s="136"/>
      <c r="V77" s="136"/>
      <c r="W77" s="467"/>
      <c r="X77" s="468"/>
      <c r="Y77" s="468"/>
      <c r="Z77" s="468"/>
      <c r="AA77" s="468"/>
      <c r="AB77" s="469"/>
      <c r="AC77" s="468"/>
      <c r="AD77" s="468"/>
      <c r="AE77" s="468"/>
      <c r="AF77" s="468"/>
      <c r="AG77" s="468"/>
      <c r="AH77" s="468"/>
      <c r="AI77" s="468"/>
      <c r="AJ77" s="468"/>
      <c r="AK77" s="468"/>
      <c r="AL77" s="468"/>
      <c r="AM77" s="468"/>
      <c r="AN77" s="468"/>
      <c r="AO77" s="468"/>
      <c r="AP77" s="468"/>
      <c r="AQ77" s="468"/>
      <c r="AR77" s="468"/>
      <c r="AS77" s="468"/>
      <c r="AT77" s="468"/>
      <c r="AU77" s="468"/>
      <c r="AV77" s="468"/>
      <c r="AW77" s="468"/>
      <c r="AX77" s="468"/>
      <c r="AY77" s="468"/>
      <c r="AZ77" s="468"/>
      <c r="BA77" s="468"/>
      <c r="BB77" s="468"/>
      <c r="BC77" s="468"/>
      <c r="BD77" s="468"/>
      <c r="BE77" s="468"/>
      <c r="BF77" s="468"/>
      <c r="BG77" s="468"/>
      <c r="BH77" s="468"/>
      <c r="BI77" s="468"/>
      <c r="BJ77" s="468"/>
      <c r="BK77" s="468"/>
      <c r="BL77" s="468"/>
      <c r="BM77" s="468"/>
      <c r="BN77" s="468"/>
      <c r="BO77" s="468"/>
      <c r="BP77" s="468"/>
      <c r="BQ77" s="468"/>
      <c r="BR77" s="468"/>
      <c r="BS77" s="468"/>
      <c r="BT77" s="468"/>
      <c r="BU77" s="468"/>
      <c r="BV77" s="468"/>
      <c r="BW77" s="468"/>
      <c r="BX77" s="468"/>
      <c r="BY77" s="468"/>
      <c r="BZ77" s="468"/>
      <c r="CA77" s="468"/>
      <c r="CB77" s="468"/>
      <c r="CC77" s="468"/>
      <c r="CD77" s="468"/>
      <c r="CE77" s="468"/>
      <c r="CF77" s="468"/>
      <c r="CG77" s="468"/>
      <c r="CH77" s="468"/>
      <c r="CI77" s="468"/>
      <c r="CJ77" s="468"/>
      <c r="CK77" s="468"/>
      <c r="CL77" s="468"/>
      <c r="CM77" s="468"/>
      <c r="CN77" s="468"/>
      <c r="CO77" s="468"/>
      <c r="CP77" s="468"/>
      <c r="CQ77" s="468"/>
      <c r="CR77" s="468"/>
      <c r="CS77" s="468"/>
      <c r="CT77" s="468"/>
      <c r="CU77" s="468"/>
      <c r="CV77" s="468"/>
      <c r="CW77" s="468"/>
      <c r="CX77" s="468"/>
      <c r="CY77" s="468"/>
      <c r="CZ77" s="468"/>
      <c r="DA77" s="468"/>
      <c r="DB77" s="468"/>
      <c r="DC77" s="468"/>
      <c r="DD77" s="468"/>
      <c r="DE77" s="468"/>
      <c r="DF77" s="468"/>
      <c r="DG77" s="468"/>
      <c r="DH77" s="468"/>
      <c r="DI77" s="468"/>
      <c r="DJ77" s="468"/>
      <c r="DK77" s="468"/>
      <c r="DL77" s="468"/>
      <c r="DM77" s="468"/>
      <c r="DN77" s="468"/>
      <c r="DO77" s="468"/>
      <c r="DP77" s="468"/>
      <c r="DQ77" s="468"/>
      <c r="DR77" s="468"/>
      <c r="DS77" s="468"/>
      <c r="DT77" s="468"/>
      <c r="DU77" s="468"/>
      <c r="DV77" s="468"/>
      <c r="DW77" s="468"/>
      <c r="DX77" s="468"/>
      <c r="DY77" s="468"/>
      <c r="DZ77" s="468"/>
      <c r="EA77" s="468"/>
      <c r="EB77" s="468"/>
      <c r="EC77" s="468"/>
      <c r="ED77" s="468"/>
      <c r="EE77" s="468"/>
      <c r="EF77" s="468"/>
      <c r="EG77" s="468"/>
      <c r="EH77" s="468"/>
      <c r="EI77" s="468"/>
      <c r="EJ77" s="468"/>
      <c r="EK77" s="468"/>
      <c r="EL77" s="468"/>
      <c r="EM77" s="468"/>
      <c r="EN77" s="468"/>
      <c r="EO77" s="468"/>
      <c r="EP77" s="468"/>
      <c r="EQ77" s="468"/>
      <c r="ER77" s="468"/>
      <c r="ES77" s="468"/>
      <c r="ET77" s="468"/>
      <c r="EU77" s="468"/>
      <c r="EV77" s="468"/>
      <c r="EW77" s="468"/>
      <c r="EX77" s="468"/>
      <c r="EY77" s="468"/>
      <c r="EZ77" s="468"/>
      <c r="FA77" s="468"/>
      <c r="FB77" s="468"/>
      <c r="FC77" s="468"/>
      <c r="FD77" s="468"/>
      <c r="FE77" s="468"/>
      <c r="FF77" s="468"/>
      <c r="FG77" s="468"/>
      <c r="FH77" s="468"/>
      <c r="FI77" s="468"/>
      <c r="FJ77" s="468"/>
      <c r="FK77" s="468"/>
      <c r="FL77" s="468"/>
      <c r="FM77" s="468"/>
      <c r="FN77" s="468"/>
      <c r="FO77" s="468"/>
      <c r="FP77" s="468"/>
      <c r="FQ77" s="468"/>
      <c r="FR77" s="468"/>
      <c r="FS77" s="468"/>
      <c r="FT77" s="468"/>
      <c r="FU77" s="468"/>
      <c r="FV77" s="468"/>
      <c r="FW77" s="468"/>
      <c r="FX77" s="468"/>
      <c r="FY77" s="468"/>
      <c r="FZ77" s="468"/>
      <c r="GA77" s="468"/>
      <c r="GB77" s="468"/>
      <c r="GC77" s="468"/>
      <c r="GD77" s="468"/>
      <c r="GE77" s="468"/>
      <c r="GF77" s="468"/>
      <c r="GG77" s="468"/>
      <c r="GH77" s="468"/>
      <c r="GI77" s="468"/>
      <c r="GJ77" s="468"/>
      <c r="GK77" s="468"/>
      <c r="GL77" s="468"/>
      <c r="GM77" s="468"/>
      <c r="GN77" s="468"/>
      <c r="GO77" s="468"/>
      <c r="GP77" s="468"/>
      <c r="GQ77" s="468"/>
      <c r="GR77" s="468"/>
      <c r="GS77" s="468"/>
      <c r="GT77" s="468"/>
      <c r="GU77" s="468"/>
      <c r="GV77" s="468"/>
      <c r="GW77" s="468"/>
      <c r="GX77" s="468"/>
      <c r="GY77" s="468"/>
      <c r="GZ77" s="468"/>
      <c r="HA77" s="468"/>
      <c r="HB77" s="468"/>
      <c r="HC77" s="468"/>
      <c r="HD77" s="468"/>
      <c r="HE77" s="468"/>
      <c r="HF77" s="468"/>
      <c r="HG77" s="468"/>
      <c r="HH77" s="468"/>
      <c r="HI77" s="468"/>
      <c r="HJ77" s="468"/>
      <c r="HK77" s="468"/>
      <c r="HL77" s="468"/>
      <c r="HM77" s="468"/>
      <c r="HN77" s="468"/>
      <c r="HO77" s="468"/>
      <c r="HP77" s="468"/>
      <c r="HQ77" s="468"/>
      <c r="HR77" s="468"/>
      <c r="HS77" s="468"/>
      <c r="HT77" s="468"/>
      <c r="HU77" s="468"/>
      <c r="HV77" s="468"/>
      <c r="HW77" s="468"/>
      <c r="HX77" s="468"/>
      <c r="HY77" s="468"/>
      <c r="HZ77" s="468"/>
      <c r="IA77" s="468"/>
      <c r="IB77" s="468"/>
      <c r="IC77" s="468"/>
      <c r="ID77" s="468"/>
      <c r="IE77" s="468"/>
      <c r="IF77" s="468"/>
      <c r="IG77" s="468"/>
      <c r="IH77" s="468"/>
      <c r="II77" s="468"/>
      <c r="IJ77" s="468"/>
      <c r="IK77" s="468"/>
      <c r="IL77" s="468"/>
      <c r="IM77" s="468"/>
      <c r="IN77" s="468"/>
      <c r="IO77" s="468"/>
      <c r="IP77" s="468"/>
      <c r="IQ77" s="468"/>
      <c r="IR77" s="468"/>
      <c r="IS77" s="468"/>
      <c r="IT77" s="468"/>
      <c r="IU77" s="468"/>
      <c r="IV77" s="468"/>
      <c r="IW77" s="468"/>
      <c r="IX77" s="468"/>
      <c r="IY77" s="468"/>
      <c r="IZ77" s="468"/>
      <c r="JA77" s="468"/>
      <c r="JB77" s="468"/>
      <c r="JC77" s="468"/>
      <c r="JD77" s="468"/>
      <c r="JE77" s="468"/>
      <c r="JF77" s="468"/>
      <c r="JG77" s="468"/>
      <c r="JH77" s="470"/>
    </row>
    <row r="78" spans="1:268" s="137" customFormat="1" ht="12.75" customHeight="1" x14ac:dyDescent="0.3">
      <c r="A78" s="134"/>
      <c r="B78" s="471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6"/>
      <c r="P78" s="136"/>
      <c r="Q78" s="136"/>
      <c r="R78" s="136"/>
      <c r="S78" s="136"/>
      <c r="T78" s="136"/>
      <c r="U78" s="136"/>
      <c r="V78" s="136"/>
      <c r="AB78" s="134"/>
    </row>
    <row r="79" spans="1:268" s="137" customFormat="1" x14ac:dyDescent="0.3">
      <c r="A79" s="138" t="str">
        <f>Налаштування!A28</f>
        <v>Гарант освітньої програми</v>
      </c>
      <c r="C79" s="139" t="s">
        <v>267</v>
      </c>
      <c r="E79" s="137" t="str">
        <f>Налаштування!B28</f>
        <v>Наталя АНДРІЙЧУК</v>
      </c>
      <c r="F79" s="143"/>
      <c r="U79" s="134"/>
      <c r="V79" s="134"/>
      <c r="Y79" s="134"/>
      <c r="Z79" s="134"/>
      <c r="AA79" s="134"/>
    </row>
    <row r="80" spans="1:268" s="137" customFormat="1" ht="15" customHeight="1" x14ac:dyDescent="0.3">
      <c r="B80" s="138"/>
      <c r="F80" s="141"/>
      <c r="U80" s="134"/>
      <c r="V80" s="134"/>
      <c r="AD80" s="134"/>
    </row>
    <row r="81" spans="1:30" s="137" customFormat="1" ht="15" customHeight="1" x14ac:dyDescent="0.3">
      <c r="A81" s="149" t="s">
        <v>318</v>
      </c>
      <c r="C81" s="140"/>
      <c r="D81" s="140"/>
      <c r="E81" s="141"/>
      <c r="I81" s="138"/>
      <c r="O81" s="139"/>
      <c r="V81" s="134"/>
      <c r="AD81" s="134"/>
    </row>
    <row r="82" spans="1:30" s="137" customFormat="1" ht="15" customHeight="1" x14ac:dyDescent="0.3">
      <c r="A82" s="613" t="str">
        <f>Налаштування!A29</f>
        <v>Проректор з науково-педагогічної роботи</v>
      </c>
      <c r="B82" s="613"/>
      <c r="C82" s="139" t="s">
        <v>267</v>
      </c>
      <c r="E82" s="138" t="str">
        <f>Налаштування!B29</f>
        <v>Андрій МОРОЗОВ</v>
      </c>
      <c r="I82" s="138"/>
      <c r="J82" s="150"/>
      <c r="K82" s="150"/>
      <c r="L82" s="150"/>
      <c r="M82" s="150"/>
      <c r="N82" s="150"/>
      <c r="O82" s="139"/>
      <c r="R82" s="138"/>
      <c r="V82" s="134"/>
      <c r="AD82" s="134"/>
    </row>
    <row r="83" spans="1:30" s="137" customFormat="1" ht="15" customHeight="1" x14ac:dyDescent="0.3">
      <c r="A83" s="138"/>
      <c r="C83" s="139"/>
      <c r="I83" s="150"/>
      <c r="J83" s="150"/>
      <c r="K83" s="150"/>
      <c r="L83" s="150"/>
      <c r="M83" s="150"/>
      <c r="N83" s="150"/>
      <c r="V83" s="134"/>
      <c r="AD83" s="134"/>
    </row>
    <row r="84" spans="1:30" s="137" customFormat="1" ht="15" customHeight="1" x14ac:dyDescent="0.3">
      <c r="B84" s="472"/>
      <c r="I84" s="151"/>
      <c r="J84" s="150"/>
      <c r="K84" s="150"/>
      <c r="L84" s="150"/>
      <c r="M84" s="150"/>
      <c r="N84" s="150"/>
      <c r="O84" s="139"/>
      <c r="R84" s="138"/>
      <c r="U84" s="142"/>
      <c r="V84" s="141"/>
      <c r="AD84" s="134"/>
    </row>
    <row r="85" spans="1:30" s="137" customFormat="1" ht="15" customHeight="1" x14ac:dyDescent="0.3">
      <c r="A85" s="613" t="str">
        <f>Налаштування!A30</f>
        <v>Начальник навчально-методичного відділу</v>
      </c>
      <c r="B85" s="613"/>
      <c r="C85" s="139" t="s">
        <v>267</v>
      </c>
      <c r="E85" s="137" t="str">
        <f>Налаштування!B30</f>
        <v>Ірина ЦАРУК</v>
      </c>
      <c r="F85" s="139"/>
      <c r="I85" s="138"/>
      <c r="M85" s="142"/>
      <c r="N85" s="146"/>
      <c r="O85" s="139"/>
      <c r="P85" s="142"/>
      <c r="Q85" s="142"/>
      <c r="R85" s="138"/>
      <c r="U85" s="142"/>
      <c r="V85" s="141"/>
      <c r="AD85" s="134"/>
    </row>
    <row r="86" spans="1:30" s="137" customFormat="1" ht="15" customHeight="1" x14ac:dyDescent="0.3">
      <c r="A86" s="138" t="str">
        <f>Налаштування!C30</f>
        <v>__. __.2021р.</v>
      </c>
      <c r="D86" s="145"/>
      <c r="E86" s="139"/>
      <c r="O86" s="143"/>
      <c r="P86" s="138"/>
      <c r="U86" s="473"/>
      <c r="V86" s="474"/>
      <c r="AD86" s="474"/>
    </row>
    <row r="87" spans="1:30" s="137" customFormat="1" ht="12.75" customHeight="1" x14ac:dyDescent="0.3">
      <c r="C87" s="142"/>
      <c r="E87" s="134"/>
      <c r="F87" s="139"/>
      <c r="T87" s="147"/>
      <c r="U87" s="147"/>
      <c r="V87" s="475"/>
      <c r="AD87" s="475"/>
    </row>
    <row r="88" spans="1:30" s="137" customFormat="1" x14ac:dyDescent="0.3">
      <c r="A88" s="138" t="str">
        <f>CONCATENATE("Декан ",Налаштування!B25)</f>
        <v>Декан ФПУП</v>
      </c>
      <c r="C88" s="139" t="s">
        <v>267</v>
      </c>
      <c r="E88" s="137" t="str">
        <f>Налаштування!B27</f>
        <v>Димитрій ГРИЦИШЕН</v>
      </c>
      <c r="V88" s="134"/>
      <c r="W88" s="134"/>
    </row>
    <row r="89" spans="1:30" s="137" customFormat="1" x14ac:dyDescent="0.3">
      <c r="A89" s="138" t="str">
        <f>Налаштування!C27</f>
        <v>__. __.2021р.</v>
      </c>
      <c r="C89" s="139"/>
      <c r="D89" s="150"/>
      <c r="E89" s="138"/>
      <c r="O89" s="138"/>
      <c r="R89" s="134"/>
      <c r="S89" s="134"/>
      <c r="T89" s="134"/>
      <c r="U89" s="134"/>
      <c r="V89" s="134"/>
      <c r="W89" s="134"/>
    </row>
    <row r="90" spans="1:30" s="137" customFormat="1" x14ac:dyDescent="0.3">
      <c r="B90" s="150"/>
      <c r="D90" s="150"/>
      <c r="S90" s="143"/>
      <c r="T90" s="138"/>
    </row>
    <row r="91" spans="1:30" s="137" customFormat="1" x14ac:dyDescent="0.3">
      <c r="A91" s="151" t="s">
        <v>354</v>
      </c>
      <c r="C91" s="139" t="s">
        <v>267</v>
      </c>
      <c r="D91" s="150"/>
      <c r="E91" s="138" t="str">
        <f>Налаштування!B26</f>
        <v>Наталя АНДРІЙЧУК</v>
      </c>
      <c r="O91" s="138"/>
      <c r="S91" s="143"/>
      <c r="U91" s="142"/>
      <c r="X91" s="138"/>
    </row>
    <row r="92" spans="1:30" s="137" customFormat="1" x14ac:dyDescent="0.3">
      <c r="A92" s="138" t="str">
        <f>Налаштування!C26</f>
        <v>__. __.2021р.</v>
      </c>
    </row>
    <row r="93" spans="1:30" s="137" customFormat="1" x14ac:dyDescent="0.3">
      <c r="B93" s="472"/>
    </row>
    <row r="94" spans="1:30" s="137" customFormat="1" x14ac:dyDescent="0.3">
      <c r="B94" s="472"/>
      <c r="Q94" s="139"/>
      <c r="S94" s="142"/>
    </row>
    <row r="95" spans="1:30" s="137" customFormat="1" x14ac:dyDescent="0.3">
      <c r="L95" s="144"/>
      <c r="M95" s="139"/>
      <c r="O95" s="144"/>
      <c r="P95" s="139"/>
      <c r="Q95" s="139"/>
      <c r="R95" s="142"/>
      <c r="S95" s="142"/>
    </row>
    <row r="96" spans="1:30" s="137" customFormat="1" x14ac:dyDescent="0.3">
      <c r="H96" s="138"/>
      <c r="Q96" s="139"/>
    </row>
    <row r="97" spans="2:12" s="137" customFormat="1" x14ac:dyDescent="0.3">
      <c r="G97" s="141"/>
      <c r="H97" s="141"/>
      <c r="I97" s="141"/>
      <c r="J97" s="141"/>
    </row>
    <row r="98" spans="2:12" s="137" customFormat="1" x14ac:dyDescent="0.3">
      <c r="B98" s="144"/>
      <c r="H98" s="142"/>
      <c r="I98" s="142"/>
      <c r="J98" s="142"/>
    </row>
    <row r="99" spans="2:12" s="137" customFormat="1" x14ac:dyDescent="0.3">
      <c r="G99" s="142"/>
      <c r="H99" s="142"/>
      <c r="I99" s="142"/>
      <c r="J99" s="142"/>
    </row>
    <row r="100" spans="2:12" s="137" customFormat="1" x14ac:dyDescent="0.3"/>
    <row r="101" spans="2:12" s="137" customFormat="1" x14ac:dyDescent="0.3">
      <c r="H101" s="145"/>
      <c r="I101" s="145"/>
      <c r="J101" s="145"/>
    </row>
    <row r="102" spans="2:12" s="137" customFormat="1" x14ac:dyDescent="0.3">
      <c r="B102" s="472"/>
      <c r="H102" s="139"/>
      <c r="I102" s="139"/>
      <c r="J102" s="139"/>
    </row>
    <row r="103" spans="2:12" s="137" customFormat="1" x14ac:dyDescent="0.3">
      <c r="B103" s="472"/>
      <c r="H103" s="139"/>
      <c r="I103" s="139"/>
      <c r="J103" s="139"/>
      <c r="L103" s="147"/>
    </row>
    <row r="104" spans="2:12" s="137" customFormat="1" x14ac:dyDescent="0.3">
      <c r="B104" s="472"/>
      <c r="G104" s="139"/>
      <c r="K104" s="139"/>
    </row>
    <row r="105" spans="2:12" s="137" customFormat="1" x14ac:dyDescent="0.3">
      <c r="B105" s="472"/>
    </row>
    <row r="106" spans="2:12" s="137" customFormat="1" x14ac:dyDescent="0.3">
      <c r="B106" s="472"/>
    </row>
    <row r="107" spans="2:12" s="137" customFormat="1" x14ac:dyDescent="0.3">
      <c r="B107" s="472"/>
    </row>
    <row r="108" spans="2:12" s="137" customFormat="1" x14ac:dyDescent="0.3">
      <c r="B108" s="472"/>
    </row>
    <row r="109" spans="2:12" s="137" customFormat="1" x14ac:dyDescent="0.3">
      <c r="B109" s="472"/>
    </row>
    <row r="110" spans="2:12" s="137" customFormat="1" x14ac:dyDescent="0.3">
      <c r="B110" s="472"/>
    </row>
    <row r="111" spans="2:12" s="137" customFormat="1" x14ac:dyDescent="0.3">
      <c r="B111" s="472"/>
    </row>
    <row r="112" spans="2:12" s="137" customFormat="1" x14ac:dyDescent="0.3">
      <c r="B112" s="472"/>
    </row>
    <row r="113" spans="2:2" s="137" customFormat="1" x14ac:dyDescent="0.3">
      <c r="B113" s="472"/>
    </row>
    <row r="114" spans="2:2" s="137" customFormat="1" x14ac:dyDescent="0.3">
      <c r="B114" s="472"/>
    </row>
    <row r="115" spans="2:2" s="137" customFormat="1" x14ac:dyDescent="0.3">
      <c r="B115" s="472"/>
    </row>
    <row r="116" spans="2:2" s="137" customFormat="1" x14ac:dyDescent="0.3">
      <c r="B116" s="472"/>
    </row>
    <row r="117" spans="2:2" s="137" customFormat="1" x14ac:dyDescent="0.3">
      <c r="B117" s="472"/>
    </row>
    <row r="118" spans="2:2" s="137" customFormat="1" x14ac:dyDescent="0.3">
      <c r="B118" s="472"/>
    </row>
    <row r="119" spans="2:2" s="137" customFormat="1" x14ac:dyDescent="0.3">
      <c r="B119" s="472"/>
    </row>
    <row r="120" spans="2:2" s="137" customFormat="1" x14ac:dyDescent="0.3">
      <c r="B120" s="472"/>
    </row>
    <row r="121" spans="2:2" s="137" customFormat="1" x14ac:dyDescent="0.3">
      <c r="B121" s="472"/>
    </row>
    <row r="122" spans="2:2" s="137" customFormat="1" x14ac:dyDescent="0.3">
      <c r="B122" s="472"/>
    </row>
    <row r="123" spans="2:2" s="137" customFormat="1" x14ac:dyDescent="0.3">
      <c r="B123" s="472"/>
    </row>
    <row r="124" spans="2:2" s="137" customFormat="1" x14ac:dyDescent="0.3">
      <c r="B124" s="472"/>
    </row>
    <row r="125" spans="2:2" s="137" customFormat="1" x14ac:dyDescent="0.3">
      <c r="B125" s="472"/>
    </row>
    <row r="126" spans="2:2" s="137" customFormat="1" x14ac:dyDescent="0.3">
      <c r="B126" s="472"/>
    </row>
    <row r="127" spans="2:2" s="137" customFormat="1" x14ac:dyDescent="0.3">
      <c r="B127" s="472"/>
    </row>
    <row r="128" spans="2:2" s="137" customFormat="1" x14ac:dyDescent="0.3">
      <c r="B128" s="472"/>
    </row>
    <row r="129" spans="2:2" s="137" customFormat="1" x14ac:dyDescent="0.3">
      <c r="B129" s="472"/>
    </row>
    <row r="130" spans="2:2" s="137" customFormat="1" x14ac:dyDescent="0.3">
      <c r="B130" s="472"/>
    </row>
    <row r="131" spans="2:2" s="137" customFormat="1" x14ac:dyDescent="0.3">
      <c r="B131" s="472"/>
    </row>
    <row r="132" spans="2:2" s="137" customFormat="1" x14ac:dyDescent="0.3">
      <c r="B132" s="472"/>
    </row>
    <row r="133" spans="2:2" s="137" customFormat="1" x14ac:dyDescent="0.3">
      <c r="B133" s="472"/>
    </row>
    <row r="134" spans="2:2" s="137" customFormat="1" x14ac:dyDescent="0.3">
      <c r="B134" s="472"/>
    </row>
    <row r="135" spans="2:2" s="137" customFormat="1" x14ac:dyDescent="0.3">
      <c r="B135" s="472"/>
    </row>
    <row r="136" spans="2:2" s="137" customFormat="1" x14ac:dyDescent="0.3">
      <c r="B136" s="472"/>
    </row>
    <row r="137" spans="2:2" s="137" customFormat="1" x14ac:dyDescent="0.3">
      <c r="B137" s="472"/>
    </row>
    <row r="138" spans="2:2" s="137" customFormat="1" x14ac:dyDescent="0.3">
      <c r="B138" s="472"/>
    </row>
    <row r="139" spans="2:2" s="137" customFormat="1" x14ac:dyDescent="0.3">
      <c r="B139" s="472"/>
    </row>
    <row r="140" spans="2:2" s="137" customFormat="1" x14ac:dyDescent="0.3">
      <c r="B140" s="472"/>
    </row>
    <row r="141" spans="2:2" s="137" customFormat="1" x14ac:dyDescent="0.3">
      <c r="B141" s="472"/>
    </row>
    <row r="142" spans="2:2" s="137" customFormat="1" x14ac:dyDescent="0.3">
      <c r="B142" s="472"/>
    </row>
    <row r="143" spans="2:2" s="137" customFormat="1" x14ac:dyDescent="0.3">
      <c r="B143" s="472"/>
    </row>
    <row r="144" spans="2:2" s="137" customFormat="1" x14ac:dyDescent="0.3">
      <c r="B144" s="472"/>
    </row>
    <row r="145" spans="2:2" s="137" customFormat="1" x14ac:dyDescent="0.3">
      <c r="B145" s="472"/>
    </row>
    <row r="146" spans="2:2" s="137" customFormat="1" x14ac:dyDescent="0.3">
      <c r="B146" s="472"/>
    </row>
    <row r="147" spans="2:2" s="137" customFormat="1" x14ac:dyDescent="0.3">
      <c r="B147" s="472"/>
    </row>
    <row r="148" spans="2:2" s="137" customFormat="1" x14ac:dyDescent="0.3">
      <c r="B148" s="472"/>
    </row>
    <row r="149" spans="2:2" s="137" customFormat="1" x14ac:dyDescent="0.3">
      <c r="B149" s="472"/>
    </row>
    <row r="150" spans="2:2" s="137" customFormat="1" x14ac:dyDescent="0.3">
      <c r="B150" s="472"/>
    </row>
    <row r="151" spans="2:2" s="137" customFormat="1" x14ac:dyDescent="0.3">
      <c r="B151" s="472"/>
    </row>
    <row r="152" spans="2:2" s="133" customFormat="1" x14ac:dyDescent="0.3">
      <c r="B152" s="276"/>
    </row>
    <row r="153" spans="2:2" s="133" customFormat="1" x14ac:dyDescent="0.3">
      <c r="B153" s="276"/>
    </row>
    <row r="154" spans="2:2" s="133" customFormat="1" x14ac:dyDescent="0.3">
      <c r="B154" s="276"/>
    </row>
    <row r="155" spans="2:2" s="133" customFormat="1" x14ac:dyDescent="0.3">
      <c r="B155" s="276"/>
    </row>
    <row r="156" spans="2:2" s="133" customFormat="1" x14ac:dyDescent="0.3">
      <c r="B156" s="276"/>
    </row>
    <row r="157" spans="2:2" s="133" customFormat="1" x14ac:dyDescent="0.3">
      <c r="B157" s="276"/>
    </row>
    <row r="158" spans="2:2" s="133" customFormat="1" x14ac:dyDescent="0.3">
      <c r="B158" s="276"/>
    </row>
    <row r="159" spans="2:2" s="133" customFormat="1" x14ac:dyDescent="0.3">
      <c r="B159" s="276"/>
    </row>
    <row r="160" spans="2:2" s="133" customFormat="1" x14ac:dyDescent="0.3">
      <c r="B160" s="276"/>
    </row>
    <row r="161" spans="2:2" s="133" customFormat="1" x14ac:dyDescent="0.3">
      <c r="B161" s="276"/>
    </row>
    <row r="162" spans="2:2" s="133" customFormat="1" x14ac:dyDescent="0.3">
      <c r="B162" s="276"/>
    </row>
    <row r="163" spans="2:2" s="133" customFormat="1" x14ac:dyDescent="0.3">
      <c r="B163" s="276"/>
    </row>
    <row r="164" spans="2:2" s="133" customFormat="1" x14ac:dyDescent="0.3">
      <c r="B164" s="276"/>
    </row>
    <row r="165" spans="2:2" s="133" customFormat="1" x14ac:dyDescent="0.3">
      <c r="B165" s="276"/>
    </row>
    <row r="166" spans="2:2" s="133" customFormat="1" x14ac:dyDescent="0.3">
      <c r="B166" s="276"/>
    </row>
    <row r="167" spans="2:2" s="133" customFormat="1" x14ac:dyDescent="0.3">
      <c r="B167" s="276"/>
    </row>
    <row r="168" spans="2:2" s="133" customFormat="1" x14ac:dyDescent="0.3">
      <c r="B168" s="276"/>
    </row>
    <row r="169" spans="2:2" s="133" customFormat="1" x14ac:dyDescent="0.3">
      <c r="B169" s="276"/>
    </row>
    <row r="170" spans="2:2" s="133" customFormat="1" x14ac:dyDescent="0.3">
      <c r="B170" s="276"/>
    </row>
    <row r="171" spans="2:2" s="133" customFormat="1" x14ac:dyDescent="0.3">
      <c r="B171" s="276"/>
    </row>
    <row r="172" spans="2:2" s="133" customFormat="1" x14ac:dyDescent="0.3">
      <c r="B172" s="276"/>
    </row>
    <row r="173" spans="2:2" s="133" customFormat="1" x14ac:dyDescent="0.3">
      <c r="B173" s="276"/>
    </row>
    <row r="174" spans="2:2" s="133" customFormat="1" x14ac:dyDescent="0.3">
      <c r="B174" s="276"/>
    </row>
    <row r="175" spans="2:2" s="133" customFormat="1" x14ac:dyDescent="0.3">
      <c r="B175" s="276"/>
    </row>
    <row r="176" spans="2:2" s="133" customFormat="1" x14ac:dyDescent="0.3">
      <c r="B176" s="276"/>
    </row>
    <row r="177" spans="2:2" s="133" customFormat="1" x14ac:dyDescent="0.3">
      <c r="B177" s="276"/>
    </row>
    <row r="178" spans="2:2" s="133" customFormat="1" x14ac:dyDescent="0.3">
      <c r="B178" s="276"/>
    </row>
    <row r="179" spans="2:2" s="133" customFormat="1" x14ac:dyDescent="0.3">
      <c r="B179" s="276"/>
    </row>
    <row r="180" spans="2:2" s="133" customFormat="1" x14ac:dyDescent="0.3">
      <c r="B180" s="276"/>
    </row>
    <row r="181" spans="2:2" s="133" customFormat="1" x14ac:dyDescent="0.3">
      <c r="B181" s="276"/>
    </row>
    <row r="182" spans="2:2" s="133" customFormat="1" x14ac:dyDescent="0.3">
      <c r="B182" s="276"/>
    </row>
    <row r="183" spans="2:2" s="133" customFormat="1" x14ac:dyDescent="0.3">
      <c r="B183" s="276"/>
    </row>
    <row r="184" spans="2:2" s="133" customFormat="1" x14ac:dyDescent="0.3">
      <c r="B184" s="276"/>
    </row>
    <row r="185" spans="2:2" s="133" customFormat="1" x14ac:dyDescent="0.3">
      <c r="B185" s="276"/>
    </row>
    <row r="186" spans="2:2" s="133" customFormat="1" x14ac:dyDescent="0.3">
      <c r="B186" s="276"/>
    </row>
    <row r="187" spans="2:2" s="133" customFormat="1" x14ac:dyDescent="0.3">
      <c r="B187" s="276"/>
    </row>
    <row r="188" spans="2:2" s="133" customFormat="1" x14ac:dyDescent="0.3">
      <c r="B188" s="276"/>
    </row>
    <row r="189" spans="2:2" s="133" customFormat="1" x14ac:dyDescent="0.3">
      <c r="B189" s="276"/>
    </row>
    <row r="190" spans="2:2" s="133" customFormat="1" x14ac:dyDescent="0.3">
      <c r="B190" s="276"/>
    </row>
    <row r="191" spans="2:2" s="133" customFormat="1" x14ac:dyDescent="0.3">
      <c r="B191" s="276"/>
    </row>
    <row r="192" spans="2:2" s="133" customFormat="1" x14ac:dyDescent="0.3">
      <c r="B192" s="276"/>
    </row>
    <row r="193" spans="2:2" s="133" customFormat="1" x14ac:dyDescent="0.3">
      <c r="B193" s="276"/>
    </row>
    <row r="194" spans="2:2" s="133" customFormat="1" x14ac:dyDescent="0.3">
      <c r="B194" s="276"/>
    </row>
    <row r="195" spans="2:2" s="133" customFormat="1" x14ac:dyDescent="0.3">
      <c r="B195" s="276"/>
    </row>
    <row r="196" spans="2:2" s="133" customFormat="1" x14ac:dyDescent="0.3">
      <c r="B196" s="276"/>
    </row>
    <row r="197" spans="2:2" s="133" customFormat="1" x14ac:dyDescent="0.3">
      <c r="B197" s="276"/>
    </row>
    <row r="198" spans="2:2" s="133" customFormat="1" x14ac:dyDescent="0.3">
      <c r="B198" s="276"/>
    </row>
    <row r="199" spans="2:2" s="133" customFormat="1" x14ac:dyDescent="0.3">
      <c r="B199" s="276"/>
    </row>
    <row r="200" spans="2:2" s="133" customFormat="1" x14ac:dyDescent="0.3">
      <c r="B200" s="276"/>
    </row>
    <row r="201" spans="2:2" s="133" customFormat="1" x14ac:dyDescent="0.3">
      <c r="B201" s="276"/>
    </row>
    <row r="202" spans="2:2" s="133" customFormat="1" x14ac:dyDescent="0.3">
      <c r="B202" s="276"/>
    </row>
    <row r="203" spans="2:2" s="133" customFormat="1" x14ac:dyDescent="0.3">
      <c r="B203" s="276"/>
    </row>
    <row r="204" spans="2:2" s="133" customFormat="1" x14ac:dyDescent="0.3">
      <c r="B204" s="276"/>
    </row>
    <row r="205" spans="2:2" s="133" customFormat="1" x14ac:dyDescent="0.3">
      <c r="B205" s="276"/>
    </row>
    <row r="206" spans="2:2" s="133" customFormat="1" x14ac:dyDescent="0.3">
      <c r="B206" s="276"/>
    </row>
    <row r="207" spans="2:2" s="133" customFormat="1" x14ac:dyDescent="0.3">
      <c r="B207" s="276"/>
    </row>
    <row r="208" spans="2:2" s="133" customFormat="1" x14ac:dyDescent="0.3">
      <c r="B208" s="276"/>
    </row>
    <row r="209" spans="2:2" s="133" customFormat="1" x14ac:dyDescent="0.3">
      <c r="B209" s="276"/>
    </row>
    <row r="210" spans="2:2" s="133" customFormat="1" x14ac:dyDescent="0.3">
      <c r="B210" s="276"/>
    </row>
    <row r="211" spans="2:2" s="133" customFormat="1" x14ac:dyDescent="0.3">
      <c r="B211" s="276"/>
    </row>
    <row r="212" spans="2:2" s="133" customFormat="1" x14ac:dyDescent="0.3">
      <c r="B212" s="276"/>
    </row>
    <row r="213" spans="2:2" s="133" customFormat="1" x14ac:dyDescent="0.3">
      <c r="B213" s="276"/>
    </row>
    <row r="214" spans="2:2" s="133" customFormat="1" x14ac:dyDescent="0.3">
      <c r="B214" s="276"/>
    </row>
    <row r="215" spans="2:2" s="133" customFormat="1" x14ac:dyDescent="0.3">
      <c r="B215" s="276"/>
    </row>
    <row r="216" spans="2:2" s="133" customFormat="1" x14ac:dyDescent="0.3">
      <c r="B216" s="276"/>
    </row>
    <row r="217" spans="2:2" s="133" customFormat="1" x14ac:dyDescent="0.3">
      <c r="B217" s="276"/>
    </row>
    <row r="218" spans="2:2" s="133" customFormat="1" x14ac:dyDescent="0.3">
      <c r="B218" s="276"/>
    </row>
    <row r="219" spans="2:2" s="133" customFormat="1" x14ac:dyDescent="0.3">
      <c r="B219" s="276"/>
    </row>
    <row r="220" spans="2:2" s="133" customFormat="1" x14ac:dyDescent="0.3">
      <c r="B220" s="276"/>
    </row>
    <row r="221" spans="2:2" s="133" customFormat="1" x14ac:dyDescent="0.3">
      <c r="B221" s="276"/>
    </row>
    <row r="222" spans="2:2" s="133" customFormat="1" x14ac:dyDescent="0.3">
      <c r="B222" s="276"/>
    </row>
    <row r="223" spans="2:2" s="133" customFormat="1" x14ac:dyDescent="0.3">
      <c r="B223" s="276"/>
    </row>
    <row r="224" spans="2:2" s="133" customFormat="1" x14ac:dyDescent="0.3">
      <c r="B224" s="276"/>
    </row>
    <row r="225" spans="2:2" s="133" customFormat="1" x14ac:dyDescent="0.3">
      <c r="B225" s="276"/>
    </row>
    <row r="226" spans="2:2" s="133" customFormat="1" x14ac:dyDescent="0.3">
      <c r="B226" s="276"/>
    </row>
    <row r="227" spans="2:2" s="133" customFormat="1" x14ac:dyDescent="0.3">
      <c r="B227" s="276"/>
    </row>
    <row r="228" spans="2:2" s="133" customFormat="1" x14ac:dyDescent="0.3">
      <c r="B228" s="276"/>
    </row>
    <row r="229" spans="2:2" s="133" customFormat="1" x14ac:dyDescent="0.3">
      <c r="B229" s="276"/>
    </row>
    <row r="230" spans="2:2" s="133" customFormat="1" x14ac:dyDescent="0.3">
      <c r="B230" s="276"/>
    </row>
    <row r="231" spans="2:2" s="133" customFormat="1" x14ac:dyDescent="0.3">
      <c r="B231" s="276"/>
    </row>
    <row r="232" spans="2:2" s="133" customFormat="1" x14ac:dyDescent="0.3">
      <c r="B232" s="276"/>
    </row>
    <row r="233" spans="2:2" s="133" customFormat="1" x14ac:dyDescent="0.3">
      <c r="B233" s="276"/>
    </row>
    <row r="234" spans="2:2" s="133" customFormat="1" x14ac:dyDescent="0.3">
      <c r="B234" s="276"/>
    </row>
    <row r="235" spans="2:2" s="133" customFormat="1" x14ac:dyDescent="0.3">
      <c r="B235" s="276"/>
    </row>
    <row r="236" spans="2:2" s="133" customFormat="1" x14ac:dyDescent="0.3">
      <c r="B236" s="276"/>
    </row>
    <row r="237" spans="2:2" s="133" customFormat="1" x14ac:dyDescent="0.3">
      <c r="B237" s="276"/>
    </row>
    <row r="238" spans="2:2" s="133" customFormat="1" x14ac:dyDescent="0.3">
      <c r="B238" s="276"/>
    </row>
    <row r="239" spans="2:2" s="133" customFormat="1" x14ac:dyDescent="0.3">
      <c r="B239" s="276"/>
    </row>
    <row r="240" spans="2:2" s="133" customFormat="1" x14ac:dyDescent="0.3">
      <c r="B240" s="276"/>
    </row>
    <row r="241" spans="2:2" s="133" customFormat="1" x14ac:dyDescent="0.3">
      <c r="B241" s="276"/>
    </row>
    <row r="242" spans="2:2" s="133" customFormat="1" x14ac:dyDescent="0.3">
      <c r="B242" s="276"/>
    </row>
    <row r="243" spans="2:2" s="133" customFormat="1" x14ac:dyDescent="0.3">
      <c r="B243" s="276"/>
    </row>
    <row r="244" spans="2:2" s="133" customFormat="1" x14ac:dyDescent="0.3">
      <c r="B244" s="276"/>
    </row>
    <row r="245" spans="2:2" s="133" customFormat="1" x14ac:dyDescent="0.3">
      <c r="B245" s="276"/>
    </row>
    <row r="246" spans="2:2" s="133" customFormat="1" x14ac:dyDescent="0.3">
      <c r="B246" s="276"/>
    </row>
    <row r="247" spans="2:2" s="133" customFormat="1" x14ac:dyDescent="0.3">
      <c r="B247" s="276"/>
    </row>
    <row r="248" spans="2:2" s="133" customFormat="1" x14ac:dyDescent="0.3">
      <c r="B248" s="276"/>
    </row>
    <row r="249" spans="2:2" s="133" customFormat="1" x14ac:dyDescent="0.3">
      <c r="B249" s="276"/>
    </row>
    <row r="250" spans="2:2" s="133" customFormat="1" x14ac:dyDescent="0.3">
      <c r="B250" s="276"/>
    </row>
    <row r="251" spans="2:2" s="133" customFormat="1" x14ac:dyDescent="0.3">
      <c r="B251" s="276"/>
    </row>
    <row r="252" spans="2:2" s="133" customFormat="1" x14ac:dyDescent="0.3">
      <c r="B252" s="276"/>
    </row>
    <row r="253" spans="2:2" s="133" customFormat="1" x14ac:dyDescent="0.3">
      <c r="B253" s="276"/>
    </row>
    <row r="254" spans="2:2" s="133" customFormat="1" x14ac:dyDescent="0.3">
      <c r="B254" s="276"/>
    </row>
    <row r="255" spans="2:2" s="133" customFormat="1" x14ac:dyDescent="0.3">
      <c r="B255" s="276"/>
    </row>
    <row r="256" spans="2:2" s="133" customFormat="1" x14ac:dyDescent="0.3">
      <c r="B256" s="276"/>
    </row>
    <row r="257" spans="2:2" s="133" customFormat="1" x14ac:dyDescent="0.3">
      <c r="B257" s="276"/>
    </row>
    <row r="258" spans="2:2" s="133" customFormat="1" x14ac:dyDescent="0.3">
      <c r="B258" s="276"/>
    </row>
    <row r="259" spans="2:2" s="133" customFormat="1" x14ac:dyDescent="0.3">
      <c r="B259" s="276"/>
    </row>
    <row r="260" spans="2:2" s="133" customFormat="1" x14ac:dyDescent="0.3">
      <c r="B260" s="276"/>
    </row>
    <row r="261" spans="2:2" s="133" customFormat="1" x14ac:dyDescent="0.3">
      <c r="B261" s="276"/>
    </row>
    <row r="262" spans="2:2" s="133" customFormat="1" x14ac:dyDescent="0.3">
      <c r="B262" s="276"/>
    </row>
    <row r="263" spans="2:2" s="133" customFormat="1" x14ac:dyDescent="0.3">
      <c r="B263" s="276"/>
    </row>
    <row r="264" spans="2:2" s="133" customFormat="1" x14ac:dyDescent="0.3">
      <c r="B264" s="276"/>
    </row>
    <row r="265" spans="2:2" s="133" customFormat="1" x14ac:dyDescent="0.3">
      <c r="B265" s="276"/>
    </row>
    <row r="266" spans="2:2" s="133" customFormat="1" x14ac:dyDescent="0.3">
      <c r="B266" s="276"/>
    </row>
  </sheetData>
  <protectedRanges>
    <protectedRange sqref="B34" name="Диапазон1_12"/>
    <protectedRange sqref="B36" name="Диапазон1_42"/>
    <protectedRange sqref="B33" name="Диапазон1_44"/>
    <protectedRange sqref="B35" name="Диапазон1_72"/>
    <protectedRange sqref="B38" name="Диапазон1_46"/>
    <protectedRange sqref="B37" name="Диапазон1_66"/>
    <protectedRange sqref="B40" name="Диапазон1_72_1"/>
    <protectedRange sqref="B39" name="Диапазон1_76"/>
    <protectedRange sqref="B41:B45" name="Диапазон1_68"/>
    <protectedRange sqref="B46:B47" name="Диапазон1_78_1"/>
  </protectedRanges>
  <mergeCells count="32">
    <mergeCell ref="B70:F70"/>
    <mergeCell ref="B72:N72"/>
    <mergeCell ref="B54:F54"/>
    <mergeCell ref="B67:F67"/>
    <mergeCell ref="B29:F29"/>
    <mergeCell ref="B28:F28"/>
    <mergeCell ref="B22:F22"/>
    <mergeCell ref="B68:F68"/>
    <mergeCell ref="F4:F7"/>
    <mergeCell ref="I4:I7"/>
    <mergeCell ref="G2:G7"/>
    <mergeCell ref="H2:N2"/>
    <mergeCell ref="L5:L7"/>
    <mergeCell ref="K5:K7"/>
    <mergeCell ref="C3:C7"/>
    <mergeCell ref="D3:D7"/>
    <mergeCell ref="A82:B82"/>
    <mergeCell ref="A85:B85"/>
    <mergeCell ref="S3:T3"/>
    <mergeCell ref="U3:V3"/>
    <mergeCell ref="E4:E7"/>
    <mergeCell ref="E3:F3"/>
    <mergeCell ref="H3:H7"/>
    <mergeCell ref="I3:L3"/>
    <mergeCell ref="M3:N7"/>
    <mergeCell ref="O3:P3"/>
    <mergeCell ref="Q3:R3"/>
    <mergeCell ref="J4:L4"/>
    <mergeCell ref="J5:J7"/>
    <mergeCell ref="A2:A7"/>
    <mergeCell ref="B2:B7"/>
    <mergeCell ref="C2:F2"/>
  </mergeCells>
  <phoneticPr fontId="31" type="noConversion"/>
  <conditionalFormatting sqref="B25:B27 B50:B53 B32:B37 B10:B21 B39:B47">
    <cfRule type="cellIs" dxfId="4" priority="24" stopIfTrue="1" operator="equal">
      <formula>0</formula>
    </cfRule>
  </conditionalFormatting>
  <conditionalFormatting sqref="AD10:AD69">
    <cfRule type="expression" dxfId="3" priority="11" stopIfTrue="1">
      <formula>AD10&lt;&gt;I10</formula>
    </cfRule>
    <cfRule type="expression" dxfId="2" priority="13" stopIfTrue="1">
      <formula>AD10=I10</formula>
    </cfRule>
  </conditionalFormatting>
  <printOptions horizontalCentered="1" verticalCentered="1"/>
  <pageMargins left="0.23622047244094491" right="0.23622047244094491" top="0.35433070866141736" bottom="0.35433070866141736" header="0" footer="0"/>
  <pageSetup paperSize="9" scale="67" fitToHeight="2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B1" workbookViewId="0">
      <selection activeCell="D8" sqref="D8"/>
    </sheetView>
  </sheetViews>
  <sheetFormatPr defaultRowHeight="15.6" x14ac:dyDescent="0.3"/>
  <cols>
    <col min="2" max="2" width="56.5" style="2" customWidth="1"/>
    <col min="3" max="11" width="10" style="3" customWidth="1"/>
    <col min="12" max="12" width="9" style="4"/>
  </cols>
  <sheetData>
    <row r="1" spans="1:11" x14ac:dyDescent="0.3"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</row>
    <row r="2" spans="1:11" x14ac:dyDescent="0.3">
      <c r="A2" s="4">
        <v>1</v>
      </c>
      <c r="B2" s="2" t="s">
        <v>94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</row>
    <row r="3" spans="1:11" x14ac:dyDescent="0.3">
      <c r="A3">
        <v>2</v>
      </c>
      <c r="B3" s="2" t="s">
        <v>95</v>
      </c>
      <c r="C3" s="3" t="s">
        <v>129</v>
      </c>
      <c r="D3" s="7" t="s">
        <v>130</v>
      </c>
      <c r="E3" s="7" t="s">
        <v>131</v>
      </c>
      <c r="F3" s="7" t="s">
        <v>132</v>
      </c>
      <c r="G3" s="7" t="s">
        <v>133</v>
      </c>
      <c r="H3" s="7" t="s">
        <v>134</v>
      </c>
      <c r="I3" s="7" t="s">
        <v>135</v>
      </c>
      <c r="J3" s="7" t="s">
        <v>136</v>
      </c>
      <c r="K3" s="7" t="s">
        <v>137</v>
      </c>
    </row>
    <row r="4" spans="1:11" x14ac:dyDescent="0.3">
      <c r="A4">
        <v>3</v>
      </c>
      <c r="B4" s="2" t="s">
        <v>96</v>
      </c>
      <c r="C4" s="7" t="s">
        <v>138</v>
      </c>
      <c r="D4" s="7" t="s">
        <v>139</v>
      </c>
      <c r="E4" s="7" t="s">
        <v>25</v>
      </c>
      <c r="F4" s="7" t="s">
        <v>140</v>
      </c>
      <c r="G4" s="7" t="s">
        <v>141</v>
      </c>
    </row>
    <row r="5" spans="1:11" x14ac:dyDescent="0.3">
      <c r="A5">
        <v>4</v>
      </c>
      <c r="B5" s="2" t="s">
        <v>97</v>
      </c>
      <c r="C5" s="3" t="s">
        <v>97</v>
      </c>
    </row>
    <row r="6" spans="1:11" x14ac:dyDescent="0.3">
      <c r="A6">
        <v>5</v>
      </c>
      <c r="B6" s="2" t="s">
        <v>98</v>
      </c>
      <c r="C6" s="7" t="s">
        <v>142</v>
      </c>
      <c r="D6" s="7" t="s">
        <v>26</v>
      </c>
      <c r="E6" s="7" t="s">
        <v>143</v>
      </c>
      <c r="F6" s="7" t="s">
        <v>144</v>
      </c>
    </row>
    <row r="7" spans="1:11" x14ac:dyDescent="0.3">
      <c r="A7">
        <v>6</v>
      </c>
      <c r="B7" s="2" t="s">
        <v>99</v>
      </c>
      <c r="C7" s="3" t="s">
        <v>99</v>
      </c>
    </row>
    <row r="8" spans="1:11" x14ac:dyDescent="0.3">
      <c r="A8">
        <v>7</v>
      </c>
      <c r="B8" s="2" t="s">
        <v>100</v>
      </c>
      <c r="C8" s="3" t="s">
        <v>145</v>
      </c>
      <c r="D8" s="3" t="s">
        <v>146</v>
      </c>
      <c r="E8" s="3" t="s">
        <v>147</v>
      </c>
      <c r="F8" s="3" t="s">
        <v>118</v>
      </c>
      <c r="G8" s="8" t="s">
        <v>148</v>
      </c>
      <c r="H8" s="3" t="s">
        <v>149</v>
      </c>
    </row>
    <row r="9" spans="1:11" x14ac:dyDescent="0.3">
      <c r="A9">
        <v>8</v>
      </c>
      <c r="B9" s="2" t="s">
        <v>101</v>
      </c>
      <c r="C9" s="3" t="s">
        <v>101</v>
      </c>
    </row>
    <row r="10" spans="1:11" x14ac:dyDescent="0.3">
      <c r="A10">
        <v>9</v>
      </c>
      <c r="B10" s="2" t="s">
        <v>102</v>
      </c>
      <c r="C10" s="3" t="s">
        <v>102</v>
      </c>
    </row>
    <row r="11" spans="1:11" x14ac:dyDescent="0.3">
      <c r="A11">
        <v>10</v>
      </c>
      <c r="B11" s="2" t="s">
        <v>103</v>
      </c>
      <c r="C11" s="7" t="s">
        <v>150</v>
      </c>
      <c r="D11" s="7" t="s">
        <v>151</v>
      </c>
      <c r="E11" s="7" t="s">
        <v>155</v>
      </c>
      <c r="F11" s="7" t="s">
        <v>152</v>
      </c>
      <c r="G11" s="7" t="s">
        <v>153</v>
      </c>
      <c r="H11" s="7" t="s">
        <v>154</v>
      </c>
    </row>
    <row r="12" spans="1:11" x14ac:dyDescent="0.3">
      <c r="A12">
        <v>11</v>
      </c>
      <c r="B12" s="2" t="s">
        <v>104</v>
      </c>
      <c r="C12" s="7" t="s">
        <v>156</v>
      </c>
      <c r="D12" s="7" t="s">
        <v>157</v>
      </c>
      <c r="E12" s="7" t="s">
        <v>158</v>
      </c>
    </row>
    <row r="13" spans="1:11" x14ac:dyDescent="0.3">
      <c r="A13">
        <v>12</v>
      </c>
      <c r="B13" s="2" t="s">
        <v>90</v>
      </c>
      <c r="C13" s="7" t="s">
        <v>89</v>
      </c>
      <c r="D13" s="7" t="s">
        <v>159</v>
      </c>
      <c r="E13" s="7" t="s">
        <v>160</v>
      </c>
      <c r="F13" s="7" t="s">
        <v>161</v>
      </c>
      <c r="G13" s="7" t="s">
        <v>162</v>
      </c>
      <c r="H13" s="7" t="s">
        <v>163</v>
      </c>
    </row>
    <row r="14" spans="1:11" x14ac:dyDescent="0.3">
      <c r="A14">
        <v>13</v>
      </c>
      <c r="B14" s="2" t="s">
        <v>121</v>
      </c>
      <c r="C14" s="7" t="s">
        <v>164</v>
      </c>
      <c r="D14" s="7" t="s">
        <v>165</v>
      </c>
      <c r="E14" s="7" t="s">
        <v>166</v>
      </c>
      <c r="F14" s="7" t="s">
        <v>167</v>
      </c>
      <c r="G14" s="7" t="s">
        <v>168</v>
      </c>
      <c r="H14" s="7" t="s">
        <v>169</v>
      </c>
    </row>
    <row r="15" spans="1:11" x14ac:dyDescent="0.3">
      <c r="A15">
        <v>14</v>
      </c>
      <c r="B15" s="1" t="s">
        <v>105</v>
      </c>
      <c r="C15" s="7" t="s">
        <v>170</v>
      </c>
      <c r="D15" s="7" t="s">
        <v>171</v>
      </c>
      <c r="E15" s="7" t="s">
        <v>172</v>
      </c>
      <c r="F15" s="7" t="s">
        <v>173</v>
      </c>
      <c r="G15" s="7" t="s">
        <v>174</v>
      </c>
      <c r="H15" s="5"/>
    </row>
    <row r="16" spans="1:11" x14ac:dyDescent="0.3">
      <c r="A16">
        <v>15</v>
      </c>
      <c r="B16" s="1" t="s">
        <v>106</v>
      </c>
      <c r="C16" s="7" t="s">
        <v>175</v>
      </c>
      <c r="D16" s="7" t="s">
        <v>176</v>
      </c>
      <c r="E16" s="7" t="s">
        <v>177</v>
      </c>
      <c r="F16" s="5"/>
      <c r="G16" s="6"/>
      <c r="H16" s="5"/>
    </row>
    <row r="17" spans="1:11" x14ac:dyDescent="0.3">
      <c r="A17">
        <v>16</v>
      </c>
      <c r="B17" s="1" t="s">
        <v>107</v>
      </c>
      <c r="C17" s="7" t="s">
        <v>178</v>
      </c>
      <c r="D17" s="7" t="s">
        <v>179</v>
      </c>
      <c r="E17" s="7" t="s">
        <v>180</v>
      </c>
      <c r="F17" s="5"/>
      <c r="G17" s="6"/>
      <c r="H17" s="5"/>
    </row>
    <row r="18" spans="1:11" x14ac:dyDescent="0.3">
      <c r="A18">
        <v>17</v>
      </c>
      <c r="B18" s="2" t="s">
        <v>120</v>
      </c>
      <c r="C18" s="7" t="s">
        <v>181</v>
      </c>
      <c r="D18" s="7" t="s">
        <v>182</v>
      </c>
      <c r="E18" s="7" t="s">
        <v>183</v>
      </c>
      <c r="F18" s="6"/>
      <c r="G18" s="5"/>
      <c r="H18" s="5"/>
    </row>
    <row r="19" spans="1:11" x14ac:dyDescent="0.3">
      <c r="A19">
        <v>18</v>
      </c>
      <c r="B19" s="2" t="s">
        <v>108</v>
      </c>
      <c r="C19" s="7" t="s">
        <v>184</v>
      </c>
      <c r="D19" s="7" t="s">
        <v>185</v>
      </c>
      <c r="E19" s="7" t="s">
        <v>186</v>
      </c>
      <c r="F19" s="7" t="s">
        <v>187</v>
      </c>
      <c r="G19" s="7" t="s">
        <v>188</v>
      </c>
      <c r="H19" s="7" t="s">
        <v>189</v>
      </c>
      <c r="I19" s="7" t="s">
        <v>190</v>
      </c>
    </row>
    <row r="20" spans="1:11" x14ac:dyDescent="0.3">
      <c r="A20">
        <v>19</v>
      </c>
      <c r="B20" s="2" t="s">
        <v>109</v>
      </c>
      <c r="C20" s="7" t="s">
        <v>191</v>
      </c>
      <c r="D20" s="7" t="s">
        <v>192</v>
      </c>
      <c r="E20" s="7" t="s">
        <v>193</v>
      </c>
      <c r="F20" s="7" t="s">
        <v>194</v>
      </c>
      <c r="G20" s="5"/>
      <c r="H20" s="5"/>
    </row>
    <row r="21" spans="1:11" x14ac:dyDescent="0.3">
      <c r="A21">
        <v>20</v>
      </c>
      <c r="B21" s="2" t="s">
        <v>110</v>
      </c>
      <c r="C21" s="7" t="s">
        <v>195</v>
      </c>
      <c r="D21" s="7" t="s">
        <v>196</v>
      </c>
      <c r="E21" s="7" t="s">
        <v>197</v>
      </c>
      <c r="F21" s="7" t="s">
        <v>198</v>
      </c>
      <c r="G21" s="7" t="s">
        <v>199</v>
      </c>
      <c r="H21" s="7" t="s">
        <v>200</v>
      </c>
      <c r="I21" s="7" t="s">
        <v>201</v>
      </c>
      <c r="J21" s="7" t="s">
        <v>202</v>
      </c>
    </row>
    <row r="22" spans="1:11" x14ac:dyDescent="0.3">
      <c r="A22">
        <v>21</v>
      </c>
      <c r="B22" s="2" t="s">
        <v>111</v>
      </c>
      <c r="C22" s="7" t="s">
        <v>111</v>
      </c>
      <c r="D22" s="7" t="s">
        <v>203</v>
      </c>
      <c r="F22" s="6"/>
      <c r="G22" s="5"/>
    </row>
    <row r="23" spans="1:11" x14ac:dyDescent="0.3">
      <c r="A23">
        <v>22</v>
      </c>
      <c r="B23" s="2" t="s">
        <v>112</v>
      </c>
      <c r="C23" s="7" t="s">
        <v>204</v>
      </c>
      <c r="D23" s="7" t="s">
        <v>205</v>
      </c>
      <c r="E23" s="7" t="s">
        <v>206</v>
      </c>
      <c r="F23" s="7" t="s">
        <v>207</v>
      </c>
      <c r="G23" s="7" t="s">
        <v>208</v>
      </c>
      <c r="H23" s="7" t="s">
        <v>209</v>
      </c>
      <c r="I23" s="7" t="s">
        <v>210</v>
      </c>
      <c r="J23" s="7" t="s">
        <v>211</v>
      </c>
      <c r="K23" s="7" t="s">
        <v>212</v>
      </c>
    </row>
    <row r="24" spans="1:11" x14ac:dyDescent="0.3">
      <c r="A24">
        <v>23</v>
      </c>
      <c r="B24" s="2" t="s">
        <v>113</v>
      </c>
      <c r="C24" s="3" t="s">
        <v>113</v>
      </c>
      <c r="D24" s="3" t="s">
        <v>213</v>
      </c>
      <c r="G24" s="6"/>
      <c r="H24" s="5"/>
    </row>
    <row r="25" spans="1:11" x14ac:dyDescent="0.3">
      <c r="A25">
        <v>24</v>
      </c>
      <c r="B25" s="2" t="s">
        <v>114</v>
      </c>
      <c r="C25" s="3" t="s">
        <v>214</v>
      </c>
      <c r="D25" s="3" t="s">
        <v>215</v>
      </c>
      <c r="G25" s="6"/>
      <c r="H25" s="5"/>
    </row>
    <row r="26" spans="1:11" x14ac:dyDescent="0.3">
      <c r="A26">
        <v>25</v>
      </c>
      <c r="B26" s="2" t="s">
        <v>115</v>
      </c>
      <c r="C26" s="7" t="s">
        <v>216</v>
      </c>
      <c r="D26" s="7" t="s">
        <v>217</v>
      </c>
      <c r="E26" s="7" t="s">
        <v>218</v>
      </c>
      <c r="F26" s="7" t="s">
        <v>219</v>
      </c>
      <c r="G26" s="7" t="s">
        <v>220</v>
      </c>
      <c r="H26" s="7" t="s">
        <v>221</v>
      </c>
    </row>
    <row r="27" spans="1:11" x14ac:dyDescent="0.3">
      <c r="A27">
        <v>26</v>
      </c>
      <c r="B27" s="2" t="s">
        <v>116</v>
      </c>
      <c r="C27" s="7" t="s">
        <v>222</v>
      </c>
      <c r="D27" s="7" t="s">
        <v>223</v>
      </c>
      <c r="E27" s="7" t="s">
        <v>116</v>
      </c>
      <c r="G27" s="6"/>
      <c r="H27" s="6"/>
      <c r="I27" s="5"/>
    </row>
    <row r="28" spans="1:11" x14ac:dyDescent="0.3">
      <c r="A28">
        <v>27</v>
      </c>
      <c r="B28" s="2" t="s">
        <v>117</v>
      </c>
      <c r="C28" s="7" t="s">
        <v>224</v>
      </c>
      <c r="D28" s="7" t="s">
        <v>225</v>
      </c>
      <c r="E28" s="7" t="s">
        <v>226</v>
      </c>
      <c r="F28" s="7" t="s">
        <v>227</v>
      </c>
      <c r="G28" s="7" t="s">
        <v>228</v>
      </c>
      <c r="H28" s="5"/>
      <c r="I28" s="5"/>
    </row>
    <row r="29" spans="1:11" x14ac:dyDescent="0.3">
      <c r="A29">
        <v>28</v>
      </c>
      <c r="B29" s="2" t="s">
        <v>118</v>
      </c>
      <c r="C29" s="3" t="s">
        <v>118</v>
      </c>
      <c r="G29" s="6"/>
      <c r="H29" s="5"/>
      <c r="I29" s="5"/>
    </row>
    <row r="30" spans="1:11" x14ac:dyDescent="0.3">
      <c r="A30">
        <v>29</v>
      </c>
      <c r="B30" s="2" t="s">
        <v>119</v>
      </c>
      <c r="C30" s="3" t="s">
        <v>229</v>
      </c>
      <c r="D30" s="3" t="s">
        <v>230</v>
      </c>
      <c r="E30" s="3" t="s">
        <v>231</v>
      </c>
      <c r="G30" s="6"/>
      <c r="H30" s="5"/>
      <c r="I30" s="5"/>
    </row>
    <row r="31" spans="1:11" x14ac:dyDescent="0.3">
      <c r="G31" s="6"/>
      <c r="H31" s="5"/>
      <c r="I31" s="5"/>
    </row>
    <row r="32" spans="1:11" x14ac:dyDescent="0.3">
      <c r="G32" s="6"/>
      <c r="H32" s="6"/>
      <c r="I32" s="5"/>
    </row>
    <row r="33" spans="7:10" x14ac:dyDescent="0.3">
      <c r="G33" s="6"/>
      <c r="H33" s="6"/>
      <c r="I33" s="5"/>
    </row>
    <row r="34" spans="7:10" x14ac:dyDescent="0.3">
      <c r="G34" s="6"/>
      <c r="H34" s="6"/>
      <c r="I34" s="5"/>
      <c r="J34" s="5"/>
    </row>
    <row r="35" spans="7:10" x14ac:dyDescent="0.3">
      <c r="H35" s="6"/>
      <c r="I35" s="5"/>
      <c r="J35" s="5"/>
    </row>
    <row r="36" spans="7:10" x14ac:dyDescent="0.3">
      <c r="H36" s="6"/>
      <c r="I36" s="5"/>
    </row>
    <row r="37" spans="7:10" x14ac:dyDescent="0.3">
      <c r="H37" s="6"/>
      <c r="I37" s="6"/>
      <c r="J37" s="5"/>
    </row>
    <row r="38" spans="7:10" x14ac:dyDescent="0.3">
      <c r="H38" s="6"/>
      <c r="I38" s="6"/>
      <c r="J38" s="5"/>
    </row>
    <row r="39" spans="7:10" x14ac:dyDescent="0.3">
      <c r="H39" s="6"/>
      <c r="I39" s="6"/>
      <c r="J39" s="5"/>
    </row>
    <row r="40" spans="7:10" x14ac:dyDescent="0.3">
      <c r="H40" s="6"/>
      <c r="I40" s="6"/>
      <c r="J40" s="5"/>
    </row>
    <row r="41" spans="7:10" x14ac:dyDescent="0.3">
      <c r="H41" s="6"/>
      <c r="I41" s="6"/>
      <c r="J41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63" zoomScale="80" zoomScaleNormal="80" workbookViewId="0">
      <selection activeCell="C79" sqref="C79"/>
    </sheetView>
  </sheetViews>
  <sheetFormatPr defaultRowHeight="15.6" x14ac:dyDescent="0.3"/>
  <cols>
    <col min="1" max="1" width="8.69921875" style="273"/>
    <col min="2" max="2" width="30.59765625" customWidth="1"/>
    <col min="7" max="7" width="8.69921875" customWidth="1"/>
  </cols>
  <sheetData>
    <row r="1" spans="1:7" ht="15.75" customHeight="1" x14ac:dyDescent="0.3">
      <c r="A1" s="657" t="s">
        <v>352</v>
      </c>
      <c r="B1" s="657"/>
      <c r="C1" s="657"/>
      <c r="D1" s="657"/>
      <c r="E1" s="657"/>
      <c r="F1" s="657"/>
      <c r="G1" s="657"/>
    </row>
    <row r="2" spans="1:7" s="339" customFormat="1" ht="40.200000000000003" x14ac:dyDescent="0.3">
      <c r="A2" s="337" t="s">
        <v>326</v>
      </c>
      <c r="B2" s="338" t="s">
        <v>327</v>
      </c>
      <c r="C2" s="337" t="s">
        <v>328</v>
      </c>
      <c r="D2" s="337" t="s">
        <v>4</v>
      </c>
      <c r="E2" s="337" t="s">
        <v>329</v>
      </c>
      <c r="F2" s="337" t="s">
        <v>424</v>
      </c>
      <c r="G2" s="337"/>
    </row>
    <row r="3" spans="1:7" s="339" customFormat="1" x14ac:dyDescent="0.3">
      <c r="A3" s="656" t="s">
        <v>330</v>
      </c>
      <c r="B3" s="656"/>
      <c r="C3" s="656"/>
      <c r="D3" s="656"/>
      <c r="E3" s="656"/>
      <c r="F3" s="337"/>
      <c r="G3" s="337"/>
    </row>
    <row r="4" spans="1:7" s="339" customFormat="1" x14ac:dyDescent="0.3">
      <c r="A4" s="131" t="s">
        <v>264</v>
      </c>
      <c r="B4" s="340" t="s">
        <v>358</v>
      </c>
      <c r="C4" s="341">
        <v>3</v>
      </c>
      <c r="D4" s="337">
        <f t="shared" ref="D4:D11" si="0">C4*30</f>
        <v>90</v>
      </c>
      <c r="E4" s="337" t="s">
        <v>332</v>
      </c>
      <c r="F4" s="337">
        <v>2</v>
      </c>
      <c r="G4" s="337"/>
    </row>
    <row r="5" spans="1:7" s="339" customFormat="1" x14ac:dyDescent="0.3">
      <c r="A5" s="131" t="s">
        <v>258</v>
      </c>
      <c r="B5" s="334" t="s">
        <v>449</v>
      </c>
      <c r="C5" s="341">
        <v>4</v>
      </c>
      <c r="D5" s="337">
        <f t="shared" si="0"/>
        <v>120</v>
      </c>
      <c r="E5" s="337" t="s">
        <v>331</v>
      </c>
      <c r="F5" s="337">
        <v>2</v>
      </c>
      <c r="G5" s="337"/>
    </row>
    <row r="6" spans="1:7" s="339" customFormat="1" x14ac:dyDescent="0.3">
      <c r="A6" s="342" t="s">
        <v>256</v>
      </c>
      <c r="B6" s="340" t="s">
        <v>324</v>
      </c>
      <c r="C6" s="337">
        <v>4</v>
      </c>
      <c r="D6" s="337">
        <f t="shared" si="0"/>
        <v>120</v>
      </c>
      <c r="E6" s="337" t="s">
        <v>331</v>
      </c>
      <c r="F6" s="337">
        <v>3</v>
      </c>
      <c r="G6" s="337"/>
    </row>
    <row r="7" spans="1:7" s="339" customFormat="1" x14ac:dyDescent="0.3">
      <c r="A7" s="131" t="s">
        <v>262</v>
      </c>
      <c r="B7" s="343" t="s">
        <v>481</v>
      </c>
      <c r="C7" s="341">
        <v>5</v>
      </c>
      <c r="D7" s="337">
        <f t="shared" si="0"/>
        <v>150</v>
      </c>
      <c r="E7" s="337" t="s">
        <v>332</v>
      </c>
      <c r="F7" s="337">
        <v>3</v>
      </c>
      <c r="G7" s="337"/>
    </row>
    <row r="8" spans="1:7" s="339" customFormat="1" ht="26.4" x14ac:dyDescent="0.3">
      <c r="A8" s="131" t="s">
        <v>274</v>
      </c>
      <c r="B8" s="334" t="s">
        <v>443</v>
      </c>
      <c r="C8" s="341">
        <v>5</v>
      </c>
      <c r="D8" s="337">
        <f t="shared" si="0"/>
        <v>150</v>
      </c>
      <c r="E8" s="337" t="s">
        <v>331</v>
      </c>
      <c r="F8" s="337">
        <v>4</v>
      </c>
      <c r="G8" s="337"/>
    </row>
    <row r="9" spans="1:7" s="339" customFormat="1" x14ac:dyDescent="0.3">
      <c r="A9" s="131" t="s">
        <v>284</v>
      </c>
      <c r="B9" s="334" t="s">
        <v>460</v>
      </c>
      <c r="C9" s="341">
        <v>4</v>
      </c>
      <c r="D9" s="337">
        <f t="shared" si="0"/>
        <v>120</v>
      </c>
      <c r="E9" s="337" t="s">
        <v>332</v>
      </c>
      <c r="F9" s="337">
        <v>3</v>
      </c>
      <c r="G9" s="337"/>
    </row>
    <row r="10" spans="1:7" s="339" customFormat="1" x14ac:dyDescent="0.3">
      <c r="A10" s="131" t="s">
        <v>260</v>
      </c>
      <c r="B10" s="334" t="s">
        <v>489</v>
      </c>
      <c r="C10" s="341">
        <v>4</v>
      </c>
      <c r="D10" s="337">
        <f t="shared" si="0"/>
        <v>120</v>
      </c>
      <c r="E10" s="337" t="s">
        <v>332</v>
      </c>
      <c r="F10" s="337">
        <v>3</v>
      </c>
      <c r="G10" s="337"/>
    </row>
    <row r="11" spans="1:7" s="339" customFormat="1" x14ac:dyDescent="0.3">
      <c r="A11" s="131"/>
      <c r="B11" s="334" t="s">
        <v>385</v>
      </c>
      <c r="C11" s="341">
        <f>SUM(C4:C10)</f>
        <v>29</v>
      </c>
      <c r="D11" s="337">
        <f t="shared" si="0"/>
        <v>870</v>
      </c>
      <c r="E11" s="337"/>
      <c r="F11" s="337">
        <f>SUM(F4:F10)</f>
        <v>20</v>
      </c>
      <c r="G11" s="337"/>
    </row>
    <row r="12" spans="1:7" s="339" customFormat="1" x14ac:dyDescent="0.3">
      <c r="A12" s="656" t="s">
        <v>333</v>
      </c>
      <c r="B12" s="658"/>
      <c r="C12" s="658"/>
      <c r="D12" s="658"/>
      <c r="E12" s="658"/>
      <c r="F12" s="337"/>
      <c r="G12" s="337"/>
    </row>
    <row r="13" spans="1:7" s="339" customFormat="1" x14ac:dyDescent="0.3">
      <c r="A13" s="131" t="s">
        <v>288</v>
      </c>
      <c r="B13" s="334" t="s">
        <v>487</v>
      </c>
      <c r="C13" s="341">
        <v>3</v>
      </c>
      <c r="D13" s="476">
        <f t="shared" ref="D13:D20" si="1">C13*30</f>
        <v>90</v>
      </c>
      <c r="E13" s="476" t="s">
        <v>331</v>
      </c>
      <c r="F13" s="476">
        <v>2</v>
      </c>
      <c r="G13" s="476"/>
    </row>
    <row r="14" spans="1:7" s="339" customFormat="1" ht="26.4" x14ac:dyDescent="0.3">
      <c r="A14" s="131" t="s">
        <v>274</v>
      </c>
      <c r="B14" s="334" t="s">
        <v>443</v>
      </c>
      <c r="C14" s="337">
        <v>5</v>
      </c>
      <c r="D14" s="337">
        <f t="shared" si="1"/>
        <v>150</v>
      </c>
      <c r="E14" s="337" t="s">
        <v>332</v>
      </c>
      <c r="F14" s="337">
        <v>4</v>
      </c>
      <c r="G14" s="337"/>
    </row>
    <row r="15" spans="1:7" s="339" customFormat="1" ht="26.4" x14ac:dyDescent="0.3">
      <c r="A15" s="131" t="s">
        <v>257</v>
      </c>
      <c r="B15" s="334" t="s">
        <v>465</v>
      </c>
      <c r="C15" s="131">
        <v>4</v>
      </c>
      <c r="D15" s="337">
        <f t="shared" si="1"/>
        <v>120</v>
      </c>
      <c r="E15" s="337" t="s">
        <v>332</v>
      </c>
      <c r="F15" s="337">
        <v>3</v>
      </c>
      <c r="G15" s="337"/>
    </row>
    <row r="16" spans="1:7" s="339" customFormat="1" x14ac:dyDescent="0.3">
      <c r="A16" s="131" t="s">
        <v>286</v>
      </c>
      <c r="B16" s="334" t="s">
        <v>448</v>
      </c>
      <c r="C16" s="131">
        <v>4</v>
      </c>
      <c r="D16" s="337">
        <f t="shared" si="1"/>
        <v>120</v>
      </c>
      <c r="E16" s="337" t="s">
        <v>331</v>
      </c>
      <c r="F16" s="337">
        <v>3</v>
      </c>
      <c r="G16" s="337"/>
    </row>
    <row r="17" spans="1:7" s="339" customFormat="1" ht="26.4" x14ac:dyDescent="0.3">
      <c r="A17" s="131" t="s">
        <v>285</v>
      </c>
      <c r="B17" s="334" t="s">
        <v>486</v>
      </c>
      <c r="C17" s="131">
        <v>4</v>
      </c>
      <c r="D17" s="337">
        <f t="shared" si="1"/>
        <v>120</v>
      </c>
      <c r="E17" s="337" t="s">
        <v>331</v>
      </c>
      <c r="F17" s="337">
        <v>3</v>
      </c>
      <c r="G17" s="337"/>
    </row>
    <row r="18" spans="1:7" s="339" customFormat="1" x14ac:dyDescent="0.3">
      <c r="A18" s="131" t="s">
        <v>273</v>
      </c>
      <c r="B18" s="334" t="s">
        <v>485</v>
      </c>
      <c r="C18" s="131">
        <v>3</v>
      </c>
      <c r="D18" s="337">
        <f t="shared" si="1"/>
        <v>90</v>
      </c>
      <c r="E18" s="337" t="s">
        <v>331</v>
      </c>
      <c r="F18" s="337">
        <v>2</v>
      </c>
      <c r="G18" s="337"/>
    </row>
    <row r="19" spans="1:7" s="339" customFormat="1" x14ac:dyDescent="0.3">
      <c r="A19" s="131" t="s">
        <v>263</v>
      </c>
      <c r="B19" s="334" t="s">
        <v>376</v>
      </c>
      <c r="C19" s="131">
        <v>4</v>
      </c>
      <c r="D19" s="337">
        <f t="shared" si="1"/>
        <v>120</v>
      </c>
      <c r="E19" s="337" t="s">
        <v>332</v>
      </c>
      <c r="F19" s="337">
        <v>3</v>
      </c>
      <c r="G19" s="337"/>
    </row>
    <row r="20" spans="1:7" s="339" customFormat="1" x14ac:dyDescent="0.3">
      <c r="A20" s="131" t="s">
        <v>258</v>
      </c>
      <c r="B20" s="340" t="s">
        <v>446</v>
      </c>
      <c r="C20" s="337">
        <v>4</v>
      </c>
      <c r="D20" s="337">
        <f t="shared" si="1"/>
        <v>120</v>
      </c>
      <c r="E20" s="337" t="s">
        <v>332</v>
      </c>
      <c r="F20" s="337">
        <v>3</v>
      </c>
      <c r="G20" s="337"/>
    </row>
    <row r="21" spans="1:7" s="339" customFormat="1" x14ac:dyDescent="0.3">
      <c r="A21" s="131"/>
      <c r="B21" s="340" t="s">
        <v>385</v>
      </c>
      <c r="C21" s="337">
        <f>SUM(C13:C20)</f>
        <v>31</v>
      </c>
      <c r="D21" s="337">
        <v>930</v>
      </c>
      <c r="E21" s="337"/>
      <c r="F21" s="337">
        <f>SUM(F13:F20)</f>
        <v>23</v>
      </c>
      <c r="G21" s="337"/>
    </row>
    <row r="22" spans="1:7" s="339" customFormat="1" x14ac:dyDescent="0.3">
      <c r="A22" s="656" t="s">
        <v>340</v>
      </c>
      <c r="B22" s="658"/>
      <c r="C22" s="658"/>
      <c r="D22" s="658"/>
      <c r="E22" s="658"/>
      <c r="F22" s="337"/>
      <c r="G22" s="337"/>
    </row>
    <row r="23" spans="1:7" s="339" customFormat="1" x14ac:dyDescent="0.3">
      <c r="A23" s="337" t="s">
        <v>275</v>
      </c>
      <c r="B23" s="340" t="s">
        <v>444</v>
      </c>
      <c r="C23" s="337">
        <v>5</v>
      </c>
      <c r="D23" s="337">
        <f>C23*30</f>
        <v>150</v>
      </c>
      <c r="E23" s="337" t="s">
        <v>332</v>
      </c>
      <c r="F23" s="337">
        <v>6</v>
      </c>
      <c r="G23" s="337"/>
    </row>
    <row r="24" spans="1:7" s="339" customFormat="1" ht="26.4" x14ac:dyDescent="0.3">
      <c r="A24" s="131" t="s">
        <v>285</v>
      </c>
      <c r="B24" s="334" t="s">
        <v>486</v>
      </c>
      <c r="C24" s="341">
        <v>4</v>
      </c>
      <c r="D24" s="337">
        <f t="shared" ref="D24:D29" si="2">C24*30</f>
        <v>120</v>
      </c>
      <c r="E24" s="337" t="s">
        <v>332</v>
      </c>
      <c r="F24" s="337">
        <v>2</v>
      </c>
      <c r="G24" s="337"/>
    </row>
    <row r="25" spans="1:7" s="339" customFormat="1" x14ac:dyDescent="0.3">
      <c r="A25" s="131" t="s">
        <v>261</v>
      </c>
      <c r="B25" s="334" t="s">
        <v>380</v>
      </c>
      <c r="C25" s="344">
        <v>4</v>
      </c>
      <c r="D25" s="337">
        <f t="shared" si="2"/>
        <v>120</v>
      </c>
      <c r="E25" s="337" t="s">
        <v>332</v>
      </c>
      <c r="F25" s="337">
        <v>4</v>
      </c>
      <c r="G25" s="337"/>
    </row>
    <row r="26" spans="1:7" s="339" customFormat="1" x14ac:dyDescent="0.3">
      <c r="A26" s="131" t="s">
        <v>258</v>
      </c>
      <c r="B26" s="334" t="s">
        <v>446</v>
      </c>
      <c r="C26" s="344">
        <v>3</v>
      </c>
      <c r="D26" s="337">
        <f t="shared" si="2"/>
        <v>90</v>
      </c>
      <c r="E26" s="337" t="s">
        <v>331</v>
      </c>
      <c r="F26" s="337">
        <v>6</v>
      </c>
      <c r="G26" s="337"/>
    </row>
    <row r="27" spans="1:7" s="339" customFormat="1" ht="16.2" thickBot="1" x14ac:dyDescent="0.35">
      <c r="A27" s="131" t="s">
        <v>436</v>
      </c>
      <c r="B27" s="334" t="s">
        <v>445</v>
      </c>
      <c r="C27" s="344">
        <v>3</v>
      </c>
      <c r="D27" s="337">
        <f t="shared" si="2"/>
        <v>90</v>
      </c>
      <c r="E27" s="337" t="s">
        <v>331</v>
      </c>
      <c r="F27" s="337">
        <v>4</v>
      </c>
      <c r="G27" s="337"/>
    </row>
    <row r="28" spans="1:7" s="339" customFormat="1" x14ac:dyDescent="0.3">
      <c r="A28" s="344" t="s">
        <v>386</v>
      </c>
      <c r="B28" s="345" t="s">
        <v>412</v>
      </c>
      <c r="C28" s="337">
        <v>5</v>
      </c>
      <c r="D28" s="337">
        <f t="shared" si="2"/>
        <v>150</v>
      </c>
      <c r="E28" s="337" t="s">
        <v>331</v>
      </c>
      <c r="F28" s="337">
        <v>4</v>
      </c>
      <c r="G28" s="337"/>
    </row>
    <row r="29" spans="1:7" s="339" customFormat="1" x14ac:dyDescent="0.3">
      <c r="A29" s="344" t="s">
        <v>387</v>
      </c>
      <c r="B29" s="346" t="s">
        <v>413</v>
      </c>
      <c r="C29" s="337">
        <v>5</v>
      </c>
      <c r="D29" s="337">
        <f t="shared" si="2"/>
        <v>150</v>
      </c>
      <c r="E29" s="337" t="s">
        <v>331</v>
      </c>
      <c r="F29" s="337">
        <v>4</v>
      </c>
      <c r="G29" s="337"/>
    </row>
    <row r="30" spans="1:7" s="339" customFormat="1" x14ac:dyDescent="0.3">
      <c r="A30" s="344"/>
      <c r="B30" s="346"/>
      <c r="C30" s="337">
        <f>SUM(C23:C29)</f>
        <v>29</v>
      </c>
      <c r="D30" s="337"/>
      <c r="E30" s="337"/>
      <c r="F30" s="337">
        <f>SUM(F23:F29)</f>
        <v>30</v>
      </c>
      <c r="G30" s="337"/>
    </row>
    <row r="31" spans="1:7" s="339" customFormat="1" x14ac:dyDescent="0.3">
      <c r="A31" s="656" t="s">
        <v>341</v>
      </c>
      <c r="B31" s="658"/>
      <c r="C31" s="658"/>
      <c r="D31" s="658"/>
      <c r="E31" s="658"/>
      <c r="F31" s="337"/>
      <c r="G31" s="337"/>
    </row>
    <row r="32" spans="1:7" s="339" customFormat="1" x14ac:dyDescent="0.3">
      <c r="A32" s="337" t="s">
        <v>276</v>
      </c>
      <c r="B32" s="340" t="s">
        <v>447</v>
      </c>
      <c r="C32" s="337">
        <v>4</v>
      </c>
      <c r="D32" s="337">
        <f>C32*30</f>
        <v>120</v>
      </c>
      <c r="E32" s="337" t="s">
        <v>332</v>
      </c>
      <c r="F32" s="337">
        <v>5</v>
      </c>
      <c r="G32" s="337"/>
    </row>
    <row r="33" spans="1:7" s="339" customFormat="1" x14ac:dyDescent="0.3">
      <c r="A33" s="131" t="s">
        <v>436</v>
      </c>
      <c r="B33" s="334" t="s">
        <v>445</v>
      </c>
      <c r="C33" s="131">
        <v>4</v>
      </c>
      <c r="D33" s="337">
        <f t="shared" ref="D33:D39" si="3">C33*30</f>
        <v>120</v>
      </c>
      <c r="E33" s="337" t="s">
        <v>332</v>
      </c>
      <c r="F33" s="337">
        <v>3</v>
      </c>
      <c r="G33" s="337"/>
    </row>
    <row r="34" spans="1:7" s="339" customFormat="1" x14ac:dyDescent="0.3">
      <c r="A34" s="131" t="s">
        <v>258</v>
      </c>
      <c r="B34" s="340" t="s">
        <v>449</v>
      </c>
      <c r="C34" s="337">
        <v>3</v>
      </c>
      <c r="D34" s="337">
        <f t="shared" si="3"/>
        <v>90</v>
      </c>
      <c r="E34" s="337" t="s">
        <v>332</v>
      </c>
      <c r="F34" s="337">
        <v>4</v>
      </c>
      <c r="G34" s="337"/>
    </row>
    <row r="35" spans="1:7" s="339" customFormat="1" ht="26.4" x14ac:dyDescent="0.3">
      <c r="A35" s="131" t="s">
        <v>285</v>
      </c>
      <c r="B35" s="334" t="s">
        <v>486</v>
      </c>
      <c r="C35" s="131">
        <v>4</v>
      </c>
      <c r="D35" s="337">
        <f t="shared" si="3"/>
        <v>120</v>
      </c>
      <c r="E35" s="337" t="s">
        <v>331</v>
      </c>
      <c r="F35" s="337">
        <v>4</v>
      </c>
      <c r="G35" s="337"/>
    </row>
    <row r="36" spans="1:7" s="339" customFormat="1" x14ac:dyDescent="0.3">
      <c r="A36" s="131" t="s">
        <v>261</v>
      </c>
      <c r="B36" s="334" t="s">
        <v>380</v>
      </c>
      <c r="C36" s="131">
        <v>3</v>
      </c>
      <c r="D36" s="337">
        <f t="shared" si="3"/>
        <v>90</v>
      </c>
      <c r="E36" s="337" t="s">
        <v>331</v>
      </c>
      <c r="F36" s="337">
        <v>6</v>
      </c>
      <c r="G36" s="337"/>
    </row>
    <row r="37" spans="1:7" s="339" customFormat="1" ht="16.2" thickBot="1" x14ac:dyDescent="0.35">
      <c r="A37" s="131" t="s">
        <v>291</v>
      </c>
      <c r="B37" s="334" t="s">
        <v>7</v>
      </c>
      <c r="C37" s="131">
        <v>3</v>
      </c>
      <c r="D37" s="337">
        <f t="shared" si="3"/>
        <v>90</v>
      </c>
      <c r="E37" s="337" t="s">
        <v>334</v>
      </c>
      <c r="F37" s="337"/>
      <c r="G37" s="337"/>
    </row>
    <row r="38" spans="1:7" s="339" customFormat="1" x14ac:dyDescent="0.3">
      <c r="A38" s="344" t="s">
        <v>388</v>
      </c>
      <c r="B38" s="345" t="s">
        <v>414</v>
      </c>
      <c r="C38" s="337">
        <v>5</v>
      </c>
      <c r="D38" s="337">
        <f t="shared" si="3"/>
        <v>150</v>
      </c>
      <c r="E38" s="337" t="s">
        <v>331</v>
      </c>
      <c r="F38" s="337">
        <v>4</v>
      </c>
      <c r="G38" s="337"/>
    </row>
    <row r="39" spans="1:7" s="339" customFormat="1" x14ac:dyDescent="0.3">
      <c r="A39" s="344" t="s">
        <v>389</v>
      </c>
      <c r="B39" s="346" t="s">
        <v>415</v>
      </c>
      <c r="C39" s="337">
        <v>5</v>
      </c>
      <c r="D39" s="337">
        <f t="shared" si="3"/>
        <v>150</v>
      </c>
      <c r="E39" s="337" t="s">
        <v>331</v>
      </c>
      <c r="F39" s="337">
        <v>4</v>
      </c>
      <c r="G39" s="337"/>
    </row>
    <row r="40" spans="1:7" s="339" customFormat="1" x14ac:dyDescent="0.3">
      <c r="A40" s="131"/>
      <c r="B40" s="340"/>
      <c r="C40" s="337">
        <f>SUM(C32:C39)</f>
        <v>31</v>
      </c>
      <c r="D40" s="337"/>
      <c r="E40" s="337"/>
      <c r="F40" s="337">
        <f>SUM(F32:F39)</f>
        <v>30</v>
      </c>
      <c r="G40" s="337"/>
    </row>
    <row r="41" spans="1:7" s="339" customFormat="1" x14ac:dyDescent="0.3">
      <c r="A41" s="656" t="s">
        <v>343</v>
      </c>
      <c r="B41" s="656"/>
      <c r="C41" s="656"/>
      <c r="D41" s="656"/>
      <c r="E41" s="656"/>
      <c r="F41" s="337"/>
      <c r="G41" s="337"/>
    </row>
    <row r="42" spans="1:7" s="339" customFormat="1" x14ac:dyDescent="0.3">
      <c r="A42" s="337" t="s">
        <v>277</v>
      </c>
      <c r="B42" s="340" t="s">
        <v>450</v>
      </c>
      <c r="C42" s="337">
        <v>3</v>
      </c>
      <c r="D42" s="337">
        <f>C42*30</f>
        <v>90</v>
      </c>
      <c r="E42" s="337" t="s">
        <v>332</v>
      </c>
      <c r="F42" s="337">
        <v>4</v>
      </c>
      <c r="G42" s="337"/>
    </row>
    <row r="43" spans="1:7" s="339" customFormat="1" x14ac:dyDescent="0.3">
      <c r="A43" s="131" t="s">
        <v>301</v>
      </c>
      <c r="B43" s="343" t="s">
        <v>451</v>
      </c>
      <c r="C43" s="341">
        <v>3</v>
      </c>
      <c r="D43" s="337">
        <f t="shared" ref="D43:D50" si="4">C43*30</f>
        <v>90</v>
      </c>
      <c r="E43" s="337" t="s">
        <v>331</v>
      </c>
      <c r="F43" s="337">
        <v>2</v>
      </c>
      <c r="G43" s="337"/>
    </row>
    <row r="44" spans="1:7" s="339" customFormat="1" x14ac:dyDescent="0.3">
      <c r="A44" s="131" t="s">
        <v>258</v>
      </c>
      <c r="B44" s="334" t="s">
        <v>449</v>
      </c>
      <c r="C44" s="131">
        <v>3</v>
      </c>
      <c r="D44" s="337">
        <f t="shared" si="4"/>
        <v>90</v>
      </c>
      <c r="E44" s="337" t="s">
        <v>331</v>
      </c>
      <c r="F44" s="337">
        <v>4</v>
      </c>
      <c r="G44" s="337">
        <v>-2</v>
      </c>
    </row>
    <row r="45" spans="1:7" s="339" customFormat="1" x14ac:dyDescent="0.3">
      <c r="A45" s="131" t="s">
        <v>259</v>
      </c>
      <c r="B45" s="334" t="s">
        <v>335</v>
      </c>
      <c r="C45" s="131">
        <v>3</v>
      </c>
      <c r="D45" s="337">
        <f t="shared" si="4"/>
        <v>90</v>
      </c>
      <c r="E45" s="337" t="s">
        <v>332</v>
      </c>
      <c r="F45" s="337">
        <v>3</v>
      </c>
      <c r="G45" s="337"/>
    </row>
    <row r="46" spans="1:7" s="339" customFormat="1" x14ac:dyDescent="0.3">
      <c r="A46" s="344" t="s">
        <v>280</v>
      </c>
      <c r="B46" s="334" t="s">
        <v>453</v>
      </c>
      <c r="C46" s="344">
        <v>3</v>
      </c>
      <c r="D46" s="337">
        <f t="shared" si="4"/>
        <v>90</v>
      </c>
      <c r="E46" s="337" t="s">
        <v>331</v>
      </c>
      <c r="F46" s="337">
        <v>3</v>
      </c>
      <c r="G46" s="337">
        <v>-2</v>
      </c>
    </row>
    <row r="47" spans="1:7" s="339" customFormat="1" x14ac:dyDescent="0.3">
      <c r="A47" s="344" t="s">
        <v>282</v>
      </c>
      <c r="B47" s="334" t="s">
        <v>464</v>
      </c>
      <c r="C47" s="344">
        <v>3</v>
      </c>
      <c r="D47" s="477">
        <v>90</v>
      </c>
      <c r="E47" s="477" t="s">
        <v>332</v>
      </c>
      <c r="F47" s="477"/>
      <c r="G47" s="477"/>
    </row>
    <row r="48" spans="1:7" s="339" customFormat="1" x14ac:dyDescent="0.3">
      <c r="A48" s="344" t="s">
        <v>301</v>
      </c>
      <c r="B48" s="334" t="s">
        <v>85</v>
      </c>
      <c r="C48" s="344">
        <v>3</v>
      </c>
      <c r="D48" s="480">
        <v>90</v>
      </c>
      <c r="E48" s="480" t="s">
        <v>331</v>
      </c>
      <c r="F48" s="480"/>
      <c r="G48" s="480"/>
    </row>
    <row r="49" spans="1:7" s="339" customFormat="1" x14ac:dyDescent="0.3">
      <c r="A49" s="344" t="s">
        <v>390</v>
      </c>
      <c r="B49" s="334" t="s">
        <v>416</v>
      </c>
      <c r="C49" s="337">
        <v>5</v>
      </c>
      <c r="D49" s="337">
        <f t="shared" si="4"/>
        <v>150</v>
      </c>
      <c r="E49" s="337" t="s">
        <v>331</v>
      </c>
      <c r="F49" s="337">
        <v>4</v>
      </c>
      <c r="G49" s="337"/>
    </row>
    <row r="50" spans="1:7" s="339" customFormat="1" x14ac:dyDescent="0.3">
      <c r="A50" s="344" t="s">
        <v>391</v>
      </c>
      <c r="B50" s="334" t="s">
        <v>417</v>
      </c>
      <c r="C50" s="337">
        <v>5</v>
      </c>
      <c r="D50" s="337">
        <f t="shared" si="4"/>
        <v>150</v>
      </c>
      <c r="E50" s="337" t="s">
        <v>331</v>
      </c>
      <c r="F50" s="337">
        <v>4</v>
      </c>
      <c r="G50" s="337"/>
    </row>
    <row r="51" spans="1:7" s="339" customFormat="1" x14ac:dyDescent="0.3">
      <c r="A51" s="348"/>
      <c r="B51" s="349"/>
      <c r="C51" s="350">
        <f>SUM(C42:C50)</f>
        <v>31</v>
      </c>
      <c r="D51" s="350"/>
      <c r="E51" s="351"/>
      <c r="F51" s="337">
        <f>SUM(F42:F50)</f>
        <v>24</v>
      </c>
      <c r="G51" s="337"/>
    </row>
    <row r="52" spans="1:7" s="339" customFormat="1" x14ac:dyDescent="0.3">
      <c r="A52" s="659" t="s">
        <v>345</v>
      </c>
      <c r="B52" s="660"/>
      <c r="C52" s="660"/>
      <c r="D52" s="660"/>
      <c r="E52" s="661"/>
      <c r="F52" s="337"/>
      <c r="G52" s="337"/>
    </row>
    <row r="53" spans="1:7" s="339" customFormat="1" x14ac:dyDescent="0.3">
      <c r="A53" s="337" t="s">
        <v>277</v>
      </c>
      <c r="B53" s="340" t="s">
        <v>450</v>
      </c>
      <c r="C53" s="337">
        <v>4</v>
      </c>
      <c r="D53" s="337">
        <f>C53*30</f>
        <v>120</v>
      </c>
      <c r="E53" s="337" t="s">
        <v>332</v>
      </c>
      <c r="F53" s="337">
        <v>5</v>
      </c>
      <c r="G53" s="337"/>
    </row>
    <row r="54" spans="1:7" s="339" customFormat="1" x14ac:dyDescent="0.3">
      <c r="A54" s="131" t="s">
        <v>301</v>
      </c>
      <c r="B54" s="343" t="s">
        <v>86</v>
      </c>
      <c r="C54" s="344">
        <v>3</v>
      </c>
      <c r="D54" s="337">
        <f t="shared" ref="D54:D60" si="5">C54*30</f>
        <v>90</v>
      </c>
      <c r="E54" s="337" t="s">
        <v>331</v>
      </c>
      <c r="F54" s="337">
        <v>2</v>
      </c>
      <c r="G54" s="337"/>
    </row>
    <row r="55" spans="1:7" s="339" customFormat="1" x14ac:dyDescent="0.3">
      <c r="A55" s="131" t="s">
        <v>258</v>
      </c>
      <c r="B55" s="334" t="s">
        <v>449</v>
      </c>
      <c r="C55" s="131">
        <v>3</v>
      </c>
      <c r="D55" s="337">
        <f t="shared" si="5"/>
        <v>90</v>
      </c>
      <c r="E55" s="337" t="s">
        <v>332</v>
      </c>
      <c r="F55" s="337">
        <v>4</v>
      </c>
      <c r="G55" s="337"/>
    </row>
    <row r="56" spans="1:7" s="339" customFormat="1" x14ac:dyDescent="0.3">
      <c r="A56" s="131" t="s">
        <v>280</v>
      </c>
      <c r="B56" s="334" t="s">
        <v>453</v>
      </c>
      <c r="C56" s="131">
        <v>3</v>
      </c>
      <c r="D56" s="337">
        <f t="shared" si="5"/>
        <v>90</v>
      </c>
      <c r="E56" s="337" t="s">
        <v>332</v>
      </c>
      <c r="F56" s="337">
        <v>3</v>
      </c>
      <c r="G56" s="337"/>
    </row>
    <row r="57" spans="1:7" s="339" customFormat="1" x14ac:dyDescent="0.3">
      <c r="A57" s="344" t="s">
        <v>292</v>
      </c>
      <c r="B57" s="334" t="s">
        <v>7</v>
      </c>
      <c r="C57" s="344">
        <v>3</v>
      </c>
      <c r="D57" s="337">
        <f t="shared" si="5"/>
        <v>90</v>
      </c>
      <c r="E57" s="337" t="s">
        <v>334</v>
      </c>
      <c r="F57" s="337"/>
      <c r="G57" s="337"/>
    </row>
    <row r="58" spans="1:7" s="339" customFormat="1" ht="26.4" x14ac:dyDescent="0.3">
      <c r="A58" s="344" t="s">
        <v>281</v>
      </c>
      <c r="B58" s="334" t="s">
        <v>463</v>
      </c>
      <c r="C58" s="344">
        <v>3</v>
      </c>
      <c r="D58" s="337">
        <f t="shared" si="5"/>
        <v>90</v>
      </c>
      <c r="E58" s="337" t="s">
        <v>332</v>
      </c>
      <c r="F58" s="337">
        <v>4</v>
      </c>
      <c r="G58" s="337"/>
    </row>
    <row r="59" spans="1:7" s="339" customFormat="1" x14ac:dyDescent="0.3">
      <c r="A59" s="344" t="s">
        <v>392</v>
      </c>
      <c r="B59" s="334" t="s">
        <v>418</v>
      </c>
      <c r="C59" s="344">
        <v>5</v>
      </c>
      <c r="D59" s="337">
        <f t="shared" si="5"/>
        <v>150</v>
      </c>
      <c r="E59" s="337" t="s">
        <v>331</v>
      </c>
      <c r="F59" s="337">
        <v>4</v>
      </c>
      <c r="G59" s="337"/>
    </row>
    <row r="60" spans="1:7" s="339" customFormat="1" x14ac:dyDescent="0.3">
      <c r="A60" s="344" t="s">
        <v>393</v>
      </c>
      <c r="B60" s="340" t="s">
        <v>419</v>
      </c>
      <c r="C60" s="337">
        <v>5</v>
      </c>
      <c r="D60" s="337">
        <f t="shared" si="5"/>
        <v>150</v>
      </c>
      <c r="E60" s="337" t="s">
        <v>331</v>
      </c>
      <c r="F60" s="337">
        <v>4</v>
      </c>
      <c r="G60" s="337"/>
    </row>
    <row r="61" spans="1:7" s="339" customFormat="1" x14ac:dyDescent="0.3">
      <c r="A61" s="344"/>
      <c r="B61" s="334"/>
      <c r="C61" s="344">
        <f>SUM(C53:C60)</f>
        <v>29</v>
      </c>
      <c r="D61" s="337"/>
      <c r="E61" s="337"/>
      <c r="F61" s="337">
        <f>SUM(F53:F60)</f>
        <v>26</v>
      </c>
      <c r="G61" s="337"/>
    </row>
    <row r="62" spans="1:7" s="339" customFormat="1" x14ac:dyDescent="0.3">
      <c r="A62" s="656" t="s">
        <v>347</v>
      </c>
      <c r="B62" s="658"/>
      <c r="C62" s="658"/>
      <c r="D62" s="658"/>
      <c r="E62" s="658"/>
      <c r="F62" s="337"/>
      <c r="G62" s="337"/>
    </row>
    <row r="63" spans="1:7" s="339" customFormat="1" x14ac:dyDescent="0.3">
      <c r="A63" s="337" t="s">
        <v>278</v>
      </c>
      <c r="B63" s="340" t="s">
        <v>461</v>
      </c>
      <c r="C63" s="337">
        <v>4</v>
      </c>
      <c r="D63" s="337">
        <f>C63*30</f>
        <v>120</v>
      </c>
      <c r="E63" s="337" t="s">
        <v>332</v>
      </c>
      <c r="F63" s="337">
        <v>5</v>
      </c>
      <c r="G63" s="337"/>
    </row>
    <row r="64" spans="1:7" s="339" customFormat="1" x14ac:dyDescent="0.3">
      <c r="A64" s="131" t="s">
        <v>258</v>
      </c>
      <c r="B64" s="334" t="s">
        <v>449</v>
      </c>
      <c r="C64" s="131">
        <v>4</v>
      </c>
      <c r="D64" s="337">
        <f t="shared" ref="D64:D70" si="6">C64*30</f>
        <v>120</v>
      </c>
      <c r="E64" s="337" t="s">
        <v>331</v>
      </c>
      <c r="F64" s="337">
        <v>4</v>
      </c>
      <c r="G64" s="337"/>
    </row>
    <row r="65" spans="1:7" s="339" customFormat="1" x14ac:dyDescent="0.3">
      <c r="A65" s="344" t="s">
        <v>279</v>
      </c>
      <c r="B65" s="334" t="s">
        <v>452</v>
      </c>
      <c r="C65" s="131">
        <v>3</v>
      </c>
      <c r="D65" s="337">
        <f t="shared" si="6"/>
        <v>90</v>
      </c>
      <c r="E65" s="337" t="s">
        <v>331</v>
      </c>
      <c r="F65" s="337">
        <v>3</v>
      </c>
      <c r="G65" s="337"/>
    </row>
    <row r="66" spans="1:7" s="339" customFormat="1" x14ac:dyDescent="0.3">
      <c r="A66" s="344" t="s">
        <v>287</v>
      </c>
      <c r="B66" s="352" t="s">
        <v>462</v>
      </c>
      <c r="C66" s="131">
        <v>3</v>
      </c>
      <c r="D66" s="337">
        <f t="shared" si="6"/>
        <v>90</v>
      </c>
      <c r="E66" s="337" t="s">
        <v>332</v>
      </c>
      <c r="F66" s="337">
        <v>2</v>
      </c>
      <c r="G66" s="337"/>
    </row>
    <row r="67" spans="1:7" s="339" customFormat="1" x14ac:dyDescent="0.3">
      <c r="A67" s="344" t="s">
        <v>280</v>
      </c>
      <c r="B67" s="352" t="s">
        <v>453</v>
      </c>
      <c r="C67" s="131">
        <v>3</v>
      </c>
      <c r="D67" s="476">
        <v>90</v>
      </c>
      <c r="E67" s="476" t="s">
        <v>332</v>
      </c>
      <c r="F67" s="476">
        <v>2</v>
      </c>
      <c r="G67" s="476"/>
    </row>
    <row r="68" spans="1:7" s="339" customFormat="1" ht="26.4" x14ac:dyDescent="0.3">
      <c r="A68" s="344" t="s">
        <v>281</v>
      </c>
      <c r="B68" s="352" t="s">
        <v>463</v>
      </c>
      <c r="C68" s="131">
        <v>3</v>
      </c>
      <c r="D68" s="337">
        <f t="shared" si="6"/>
        <v>90</v>
      </c>
      <c r="E68" s="337" t="s">
        <v>332</v>
      </c>
      <c r="F68" s="337">
        <v>2</v>
      </c>
      <c r="G68" s="337"/>
    </row>
    <row r="69" spans="1:7" s="339" customFormat="1" x14ac:dyDescent="0.3">
      <c r="A69" s="344" t="s">
        <v>394</v>
      </c>
      <c r="B69" s="352" t="s">
        <v>420</v>
      </c>
      <c r="C69" s="344">
        <v>5</v>
      </c>
      <c r="D69" s="337">
        <f t="shared" si="6"/>
        <v>150</v>
      </c>
      <c r="E69" s="337" t="s">
        <v>331</v>
      </c>
      <c r="F69" s="337">
        <v>4</v>
      </c>
      <c r="G69" s="337"/>
    </row>
    <row r="70" spans="1:7" s="339" customFormat="1" x14ac:dyDescent="0.3">
      <c r="A70" s="344" t="s">
        <v>395</v>
      </c>
      <c r="B70" s="346" t="s">
        <v>421</v>
      </c>
      <c r="C70" s="344">
        <v>5</v>
      </c>
      <c r="D70" s="337">
        <f t="shared" si="6"/>
        <v>150</v>
      </c>
      <c r="E70" s="337" t="s">
        <v>331</v>
      </c>
      <c r="F70" s="337">
        <v>4</v>
      </c>
      <c r="G70" s="337"/>
    </row>
    <row r="71" spans="1:7" s="339" customFormat="1" x14ac:dyDescent="0.3">
      <c r="A71" s="131"/>
      <c r="B71" s="334"/>
      <c r="C71" s="131">
        <f>SUM(C63:C70)</f>
        <v>30</v>
      </c>
      <c r="D71" s="337"/>
      <c r="E71" s="337"/>
      <c r="F71" s="337">
        <f>SUM(F63:F70)</f>
        <v>26</v>
      </c>
      <c r="G71" s="337"/>
    </row>
    <row r="72" spans="1:7" s="339" customFormat="1" x14ac:dyDescent="0.3">
      <c r="A72" s="656" t="s">
        <v>353</v>
      </c>
      <c r="B72" s="656"/>
      <c r="C72" s="656"/>
      <c r="D72" s="656"/>
      <c r="E72" s="656"/>
      <c r="F72" s="337"/>
      <c r="G72" s="337"/>
    </row>
    <row r="73" spans="1:7" s="339" customFormat="1" x14ac:dyDescent="0.3">
      <c r="A73" s="131" t="s">
        <v>265</v>
      </c>
      <c r="B73" s="340" t="s">
        <v>422</v>
      </c>
      <c r="C73" s="337">
        <v>3</v>
      </c>
      <c r="D73" s="337">
        <v>90</v>
      </c>
      <c r="E73" s="337" t="s">
        <v>332</v>
      </c>
      <c r="F73" s="337">
        <v>4</v>
      </c>
      <c r="G73" s="337"/>
    </row>
    <row r="74" spans="1:7" s="339" customFormat="1" x14ac:dyDescent="0.3">
      <c r="A74" s="344" t="s">
        <v>258</v>
      </c>
      <c r="B74" s="334" t="s">
        <v>449</v>
      </c>
      <c r="C74" s="344">
        <v>4</v>
      </c>
      <c r="D74" s="337">
        <f t="shared" ref="D74:D80" si="7">C74*30</f>
        <v>120</v>
      </c>
      <c r="E74" s="337" t="s">
        <v>332</v>
      </c>
      <c r="F74" s="337">
        <v>6</v>
      </c>
      <c r="G74" s="337"/>
    </row>
    <row r="75" spans="1:7" s="339" customFormat="1" ht="27" x14ac:dyDescent="0.3">
      <c r="A75" s="344" t="s">
        <v>283</v>
      </c>
      <c r="B75" s="340" t="s">
        <v>455</v>
      </c>
      <c r="C75" s="344">
        <v>4</v>
      </c>
      <c r="D75" s="337">
        <f t="shared" si="7"/>
        <v>120</v>
      </c>
      <c r="E75" s="337" t="s">
        <v>331</v>
      </c>
      <c r="F75" s="337">
        <v>4</v>
      </c>
      <c r="G75" s="337"/>
    </row>
    <row r="76" spans="1:7" s="339" customFormat="1" x14ac:dyDescent="0.3">
      <c r="A76" s="344" t="s">
        <v>293</v>
      </c>
      <c r="B76" s="334" t="s">
        <v>7</v>
      </c>
      <c r="C76" s="344">
        <v>3</v>
      </c>
      <c r="D76" s="337">
        <f>C76*30</f>
        <v>90</v>
      </c>
      <c r="E76" s="337" t="s">
        <v>334</v>
      </c>
      <c r="F76" s="337"/>
      <c r="G76" s="337"/>
    </row>
    <row r="77" spans="1:7" s="339" customFormat="1" x14ac:dyDescent="0.3">
      <c r="A77" s="344" t="s">
        <v>294</v>
      </c>
      <c r="B77" s="334" t="s">
        <v>379</v>
      </c>
      <c r="C77" s="131">
        <v>3</v>
      </c>
      <c r="D77" s="337">
        <f t="shared" si="7"/>
        <v>90</v>
      </c>
      <c r="E77" s="337" t="s">
        <v>332</v>
      </c>
      <c r="F77" s="337"/>
      <c r="G77" s="337"/>
    </row>
    <row r="78" spans="1:7" s="339" customFormat="1" x14ac:dyDescent="0.3">
      <c r="A78" s="344" t="s">
        <v>279</v>
      </c>
      <c r="B78" s="334" t="s">
        <v>452</v>
      </c>
      <c r="C78" s="337">
        <v>5</v>
      </c>
      <c r="D78" s="337">
        <f t="shared" si="7"/>
        <v>150</v>
      </c>
      <c r="E78" s="337" t="s">
        <v>331</v>
      </c>
      <c r="F78" s="337">
        <v>3</v>
      </c>
      <c r="G78" s="337"/>
    </row>
    <row r="79" spans="1:7" s="339" customFormat="1" x14ac:dyDescent="0.3">
      <c r="A79" s="344" t="s">
        <v>290</v>
      </c>
      <c r="B79" s="334" t="s">
        <v>482</v>
      </c>
      <c r="C79" s="337">
        <v>4</v>
      </c>
      <c r="D79" s="337">
        <v>120</v>
      </c>
      <c r="E79" s="337" t="s">
        <v>331</v>
      </c>
      <c r="F79" s="337">
        <v>2</v>
      </c>
      <c r="G79" s="337"/>
    </row>
    <row r="80" spans="1:7" s="339" customFormat="1" x14ac:dyDescent="0.3">
      <c r="A80" s="344" t="s">
        <v>289</v>
      </c>
      <c r="B80" s="334" t="s">
        <v>475</v>
      </c>
      <c r="C80" s="337">
        <v>4</v>
      </c>
      <c r="D80" s="337">
        <f t="shared" si="7"/>
        <v>120</v>
      </c>
      <c r="E80" s="337" t="s">
        <v>331</v>
      </c>
      <c r="F80" s="337">
        <v>3</v>
      </c>
      <c r="G80" s="337"/>
    </row>
    <row r="81" spans="3:6" s="339" customFormat="1" x14ac:dyDescent="0.3">
      <c r="C81" s="514">
        <f>SUM(C73:C80)</f>
        <v>30</v>
      </c>
      <c r="F81" s="514">
        <f>SUM(F73:F80)</f>
        <v>22</v>
      </c>
    </row>
    <row r="82" spans="3:6" s="339" customFormat="1" x14ac:dyDescent="0.3">
      <c r="C82" s="513"/>
    </row>
    <row r="83" spans="3:6" s="339" customFormat="1" x14ac:dyDescent="0.3"/>
  </sheetData>
  <protectedRanges>
    <protectedRange sqref="B5 B74:C74 B59:C59 A4 A77:A80 B61:C61 A59:A61 A76:C76 A71:C71 A73:A75 A55:C58 A64:C68" name="Диапазон1_24"/>
    <protectedRange sqref="C4" name="Диапазон1_1_1"/>
    <protectedRange sqref="A5" name="Диапазон1_2_1"/>
    <protectedRange sqref="C5" name="Диапазон1_3_1"/>
    <protectedRange sqref="A24:B24" name="Диапазон1_4_1"/>
    <protectedRange sqref="C24" name="Диапазон1_5_1"/>
    <protectedRange sqref="A7" name="Диапазон1_6_1"/>
    <protectedRange sqref="C7" name="Диапазон1_7_1"/>
    <protectedRange sqref="A8:B8" name="Диапазон1_8_1"/>
    <protectedRange sqref="C8" name="Диапазон1_9_1"/>
    <protectedRange sqref="A9:B9" name="Диапазон1_10_1"/>
    <protectedRange sqref="C9" name="Диапазон1_11_1"/>
    <protectedRange sqref="A10:B11" name="Диапазон1_12_1"/>
    <protectedRange sqref="C10:C11" name="Диапазон1_13_1"/>
    <protectedRange sqref="A13:A15 B13" name="Диапазон1_14_1"/>
    <protectedRange sqref="C13" name="Диапазон1_15_1"/>
    <protectedRange sqref="A16" name="Диапазон1_16_1"/>
    <protectedRange sqref="A17:A18" name="Диапазон1_18_1"/>
    <protectedRange sqref="B15 A19" name="Диапазон1_20_1"/>
    <protectedRange sqref="C15" name="Диапазон1_21_1"/>
    <protectedRange sqref="A20:A21 B19" name="Диапазон1_22_1"/>
    <protectedRange sqref="C19" name="Диапазон1_23_1"/>
    <protectedRange sqref="A26" name="Диапазон1_38_1"/>
    <protectedRange sqref="B16 A27" name="Диапазон1_42_1"/>
    <protectedRange sqref="C16" name="Диапазон1_43_1"/>
    <protectedRange sqref="B17:B18" name="Диапазон1_44_1"/>
    <protectedRange sqref="C17:C18" name="Диапазон1_45_1"/>
    <protectedRange sqref="A28:A30 B26:B27" name="Диапазон1_46_1"/>
    <protectedRange sqref="C26:C27" name="Диапазон1_47_1"/>
    <protectedRange sqref="B33" name="Диапазон1_50_1"/>
    <protectedRange sqref="C33 C45" name="Диапазон1_51_1"/>
    <protectedRange sqref="A25" name="Диапазон1_54_1"/>
    <protectedRange sqref="A33" name="Диапазон1_56_1"/>
    <protectedRange sqref="A34" name="Диапазон1_62_1"/>
    <protectedRange sqref="C77" name="Диапазон1_63_1"/>
    <protectedRange sqref="A35:A37" name="Диапазон1_64_1"/>
    <protectedRange sqref="B25 B40 B45 A38:A39" name="Диапазон1_66_1"/>
    <protectedRange sqref="C25" name="Диапазон1_67_1"/>
    <protectedRange sqref="A40 B35:B37" name="Диапазон1_68_1"/>
    <protectedRange sqref="C35:C37" name="Диапазон1_69_1"/>
    <protectedRange sqref="C43" name="Диапазон1_71_1"/>
    <protectedRange sqref="A43 B14" name="Диапазон1_72_1"/>
    <protectedRange sqref="A44" name="Диапазон1_74_1"/>
    <protectedRange sqref="A45" name="Диапазон1_76_1"/>
    <protectedRange sqref="B44" name="Диапазон1_78_1"/>
    <protectedRange sqref="C44" name="Диапазон1_79_1"/>
    <protectedRange sqref="A46:A51" name="Диапазон1_84_1"/>
    <protectedRange sqref="C54 C75" name="Диапазон1_85_1"/>
    <protectedRange sqref="B46:B48" name="Диапазон1_86_1"/>
    <protectedRange sqref="C46:C48" name="Диапазон1_87_1"/>
    <protectedRange sqref="A54" name="Диапазон1_98_1"/>
  </protectedRanges>
  <mergeCells count="9">
    <mergeCell ref="A72:E72"/>
    <mergeCell ref="A1:G1"/>
    <mergeCell ref="A3:E3"/>
    <mergeCell ref="A62:E62"/>
    <mergeCell ref="A12:E12"/>
    <mergeCell ref="A22:E22"/>
    <mergeCell ref="A31:E31"/>
    <mergeCell ref="A41:E41"/>
    <mergeCell ref="A52:E52"/>
  </mergeCells>
  <conditionalFormatting sqref="B77:B80 B13:B19 B64 B55:B56 B5 B44 B33 B24 B35:B37 B8:B11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topLeftCell="A82" workbookViewId="0">
      <selection activeCell="A75" sqref="A75"/>
    </sheetView>
  </sheetViews>
  <sheetFormatPr defaultRowHeight="15.6" x14ac:dyDescent="0.3"/>
  <cols>
    <col min="1" max="1" width="6.5" customWidth="1"/>
    <col min="2" max="2" width="31.796875" customWidth="1"/>
    <col min="3" max="3" width="7.69921875" customWidth="1"/>
    <col min="4" max="4" width="8.8984375" customWidth="1"/>
    <col min="5" max="5" width="11.19921875" customWidth="1"/>
  </cols>
  <sheetData>
    <row r="1" spans="1:5" ht="40.200000000000003" x14ac:dyDescent="0.3">
      <c r="A1" s="270" t="s">
        <v>326</v>
      </c>
      <c r="B1" s="216" t="s">
        <v>327</v>
      </c>
      <c r="C1" s="215" t="s">
        <v>328</v>
      </c>
      <c r="D1" s="316" t="s">
        <v>4</v>
      </c>
      <c r="E1" s="316" t="s">
        <v>329</v>
      </c>
    </row>
    <row r="2" spans="1:5" ht="53.4" x14ac:dyDescent="0.3">
      <c r="A2" s="315" t="s">
        <v>330</v>
      </c>
      <c r="B2" s="315"/>
      <c r="C2" s="315"/>
      <c r="D2" s="315"/>
      <c r="E2" s="315"/>
    </row>
    <row r="3" spans="1:5" x14ac:dyDescent="0.3">
      <c r="A3" s="289" t="s">
        <v>264</v>
      </c>
      <c r="B3" s="290" t="s">
        <v>358</v>
      </c>
      <c r="C3" s="291">
        <v>3</v>
      </c>
      <c r="D3" s="292">
        <f t="shared" ref="D3:D10" si="0">C3*30</f>
        <v>90</v>
      </c>
      <c r="E3" s="292" t="s">
        <v>332</v>
      </c>
    </row>
    <row r="4" spans="1:5" x14ac:dyDescent="0.3">
      <c r="A4" s="296" t="s">
        <v>258</v>
      </c>
      <c r="B4" s="210" t="s">
        <v>446</v>
      </c>
      <c r="C4" s="211">
        <v>4</v>
      </c>
      <c r="D4" s="212">
        <f t="shared" si="0"/>
        <v>120</v>
      </c>
      <c r="E4" s="212" t="s">
        <v>331</v>
      </c>
    </row>
    <row r="5" spans="1:5" x14ac:dyDescent="0.3">
      <c r="A5" s="293" t="s">
        <v>256</v>
      </c>
      <c r="B5" s="290" t="s">
        <v>324</v>
      </c>
      <c r="C5" s="292">
        <v>4</v>
      </c>
      <c r="D5" s="292">
        <f t="shared" si="0"/>
        <v>120</v>
      </c>
      <c r="E5" s="292" t="s">
        <v>331</v>
      </c>
    </row>
    <row r="6" spans="1:5" x14ac:dyDescent="0.3">
      <c r="A6" s="282" t="s">
        <v>262</v>
      </c>
      <c r="B6" s="283" t="s">
        <v>490</v>
      </c>
      <c r="C6" s="284">
        <v>5</v>
      </c>
      <c r="D6" s="285">
        <f t="shared" si="0"/>
        <v>150</v>
      </c>
      <c r="E6" s="285" t="s">
        <v>332</v>
      </c>
    </row>
    <row r="7" spans="1:5" ht="16.95" customHeight="1" x14ac:dyDescent="0.3">
      <c r="A7" s="282" t="s">
        <v>274</v>
      </c>
      <c r="B7" s="286" t="s">
        <v>466</v>
      </c>
      <c r="C7" s="284">
        <v>5</v>
      </c>
      <c r="D7" s="285">
        <f t="shared" si="0"/>
        <v>150</v>
      </c>
      <c r="E7" s="285" t="s">
        <v>331</v>
      </c>
    </row>
    <row r="8" spans="1:5" ht="14.55" customHeight="1" x14ac:dyDescent="0.3">
      <c r="A8" s="289" t="s">
        <v>284</v>
      </c>
      <c r="B8" s="294" t="s">
        <v>460</v>
      </c>
      <c r="C8" s="291">
        <v>4</v>
      </c>
      <c r="D8" s="292">
        <f t="shared" si="0"/>
        <v>120</v>
      </c>
      <c r="E8" s="292" t="s">
        <v>332</v>
      </c>
    </row>
    <row r="9" spans="1:5" x14ac:dyDescent="0.3">
      <c r="A9" s="282" t="s">
        <v>260</v>
      </c>
      <c r="B9" s="286" t="s">
        <v>489</v>
      </c>
      <c r="C9" s="284">
        <v>4</v>
      </c>
      <c r="D9" s="285">
        <f t="shared" si="0"/>
        <v>120</v>
      </c>
      <c r="E9" s="285" t="s">
        <v>332</v>
      </c>
    </row>
    <row r="10" spans="1:5" x14ac:dyDescent="0.3">
      <c r="A10" s="213"/>
      <c r="B10" s="154" t="s">
        <v>385</v>
      </c>
      <c r="C10" s="124">
        <f>SUM(C3:C9)</f>
        <v>29</v>
      </c>
      <c r="D10" s="316">
        <f t="shared" si="0"/>
        <v>870</v>
      </c>
      <c r="E10" s="316"/>
    </row>
    <row r="11" spans="1:5" ht="53.4" x14ac:dyDescent="0.3">
      <c r="A11" s="315" t="s">
        <v>333</v>
      </c>
      <c r="B11" s="316"/>
      <c r="C11" s="316"/>
      <c r="D11" s="316"/>
      <c r="E11" s="316"/>
    </row>
    <row r="12" spans="1:5" x14ac:dyDescent="0.3">
      <c r="A12" s="296" t="s">
        <v>288</v>
      </c>
      <c r="B12" s="210" t="s">
        <v>487</v>
      </c>
      <c r="C12" s="211">
        <v>3</v>
      </c>
      <c r="D12" s="212">
        <f t="shared" ref="D12:D19" si="1">C12*30</f>
        <v>90</v>
      </c>
      <c r="E12" s="212" t="s">
        <v>331</v>
      </c>
    </row>
    <row r="13" spans="1:5" x14ac:dyDescent="0.3">
      <c r="A13" s="278" t="s">
        <v>274</v>
      </c>
      <c r="B13" s="279" t="s">
        <v>466</v>
      </c>
      <c r="C13" s="280">
        <v>5</v>
      </c>
      <c r="D13" s="280">
        <f t="shared" si="1"/>
        <v>150</v>
      </c>
      <c r="E13" s="280" t="s">
        <v>332</v>
      </c>
    </row>
    <row r="14" spans="1:5" ht="26.4" x14ac:dyDescent="0.3">
      <c r="A14" s="289" t="s">
        <v>257</v>
      </c>
      <c r="B14" s="294" t="s">
        <v>465</v>
      </c>
      <c r="C14" s="289">
        <v>4</v>
      </c>
      <c r="D14" s="292">
        <f t="shared" si="1"/>
        <v>120</v>
      </c>
      <c r="E14" s="292" t="s">
        <v>332</v>
      </c>
    </row>
    <row r="15" spans="1:5" x14ac:dyDescent="0.3">
      <c r="A15" s="282" t="s">
        <v>286</v>
      </c>
      <c r="B15" s="286" t="s">
        <v>467</v>
      </c>
      <c r="C15" s="282">
        <v>4</v>
      </c>
      <c r="D15" s="285">
        <f t="shared" si="1"/>
        <v>120</v>
      </c>
      <c r="E15" s="285" t="s">
        <v>331</v>
      </c>
    </row>
    <row r="16" spans="1:5" ht="26.4" x14ac:dyDescent="0.3">
      <c r="A16" s="282" t="s">
        <v>285</v>
      </c>
      <c r="B16" s="286" t="s">
        <v>486</v>
      </c>
      <c r="C16" s="282">
        <v>4</v>
      </c>
      <c r="D16" s="285">
        <f t="shared" si="1"/>
        <v>120</v>
      </c>
      <c r="E16" s="285" t="s">
        <v>331</v>
      </c>
    </row>
    <row r="17" spans="1:5" x14ac:dyDescent="0.3">
      <c r="A17" s="289" t="s">
        <v>273</v>
      </c>
      <c r="B17" s="294" t="s">
        <v>485</v>
      </c>
      <c r="C17" s="289">
        <v>3</v>
      </c>
      <c r="D17" s="292">
        <f t="shared" si="1"/>
        <v>90</v>
      </c>
      <c r="E17" s="292" t="s">
        <v>331</v>
      </c>
    </row>
    <row r="18" spans="1:5" x14ac:dyDescent="0.3">
      <c r="A18" s="289" t="s">
        <v>263</v>
      </c>
      <c r="B18" s="294" t="s">
        <v>376</v>
      </c>
      <c r="C18" s="289">
        <v>4</v>
      </c>
      <c r="D18" s="292">
        <f t="shared" si="1"/>
        <v>120</v>
      </c>
      <c r="E18" s="292" t="s">
        <v>332</v>
      </c>
    </row>
    <row r="19" spans="1:5" x14ac:dyDescent="0.3">
      <c r="A19" s="289" t="s">
        <v>258</v>
      </c>
      <c r="B19" s="290" t="s">
        <v>446</v>
      </c>
      <c r="C19" s="292">
        <v>4</v>
      </c>
      <c r="D19" s="292">
        <f t="shared" si="1"/>
        <v>120</v>
      </c>
      <c r="E19" s="292" t="s">
        <v>332</v>
      </c>
    </row>
    <row r="20" spans="1:5" x14ac:dyDescent="0.3">
      <c r="A20" s="213"/>
      <c r="B20" s="209" t="s">
        <v>385</v>
      </c>
      <c r="C20" s="316">
        <f>SUM(C12:C19)</f>
        <v>31</v>
      </c>
      <c r="D20" s="316"/>
      <c r="E20" s="316"/>
    </row>
    <row r="21" spans="1:5" ht="15.6" customHeight="1" x14ac:dyDescent="0.3">
      <c r="A21" s="662" t="s">
        <v>340</v>
      </c>
      <c r="B21" s="663"/>
      <c r="C21" s="663"/>
      <c r="D21" s="663"/>
      <c r="E21" s="664"/>
    </row>
    <row r="22" spans="1:5" x14ac:dyDescent="0.3">
      <c r="A22" s="280" t="s">
        <v>275</v>
      </c>
      <c r="B22" s="281" t="s">
        <v>444</v>
      </c>
      <c r="C22" s="280">
        <v>5</v>
      </c>
      <c r="D22" s="280">
        <f>C22*30</f>
        <v>150</v>
      </c>
      <c r="E22" s="280" t="s">
        <v>332</v>
      </c>
    </row>
    <row r="23" spans="1:5" ht="26.4" x14ac:dyDescent="0.3">
      <c r="A23" s="271" t="s">
        <v>285</v>
      </c>
      <c r="B23" s="210" t="s">
        <v>486</v>
      </c>
      <c r="C23" s="211">
        <v>4</v>
      </c>
      <c r="D23" s="316">
        <f t="shared" ref="D23:D29" si="2">C23*30</f>
        <v>120</v>
      </c>
      <c r="E23" s="212" t="s">
        <v>332</v>
      </c>
    </row>
    <row r="24" spans="1:5" x14ac:dyDescent="0.3">
      <c r="A24" s="282" t="s">
        <v>261</v>
      </c>
      <c r="B24" s="286" t="s">
        <v>380</v>
      </c>
      <c r="C24" s="297">
        <v>4</v>
      </c>
      <c r="D24" s="285">
        <f t="shared" si="2"/>
        <v>120</v>
      </c>
      <c r="E24" s="285" t="s">
        <v>332</v>
      </c>
    </row>
    <row r="25" spans="1:5" x14ac:dyDescent="0.3">
      <c r="A25" s="282" t="s">
        <v>258</v>
      </c>
      <c r="B25" s="286" t="s">
        <v>446</v>
      </c>
      <c r="C25" s="297">
        <v>3</v>
      </c>
      <c r="D25" s="285">
        <f t="shared" si="2"/>
        <v>90</v>
      </c>
      <c r="E25" s="285" t="s">
        <v>331</v>
      </c>
    </row>
    <row r="26" spans="1:5" ht="16.2" thickBot="1" x14ac:dyDescent="0.35">
      <c r="A26" s="289" t="s">
        <v>436</v>
      </c>
      <c r="B26" s="294" t="s">
        <v>445</v>
      </c>
      <c r="C26" s="289">
        <v>3</v>
      </c>
      <c r="D26" s="292">
        <f t="shared" si="2"/>
        <v>90</v>
      </c>
      <c r="E26" s="292" t="s">
        <v>331</v>
      </c>
    </row>
    <row r="27" spans="1:5" x14ac:dyDescent="0.3">
      <c r="A27" s="272" t="s">
        <v>491</v>
      </c>
      <c r="B27" s="267" t="s">
        <v>355</v>
      </c>
      <c r="C27" s="256">
        <v>5</v>
      </c>
      <c r="D27" s="256">
        <f t="shared" si="2"/>
        <v>150</v>
      </c>
      <c r="E27" s="256" t="s">
        <v>331</v>
      </c>
    </row>
    <row r="28" spans="1:5" x14ac:dyDescent="0.3">
      <c r="A28" s="272" t="s">
        <v>492</v>
      </c>
      <c r="B28" s="257" t="s">
        <v>440</v>
      </c>
      <c r="C28" s="256">
        <v>5</v>
      </c>
      <c r="D28" s="256">
        <f t="shared" si="2"/>
        <v>150</v>
      </c>
      <c r="E28" s="256" t="s">
        <v>331</v>
      </c>
    </row>
    <row r="29" spans="1:5" x14ac:dyDescent="0.3">
      <c r="A29" s="272" t="s">
        <v>493</v>
      </c>
      <c r="B29" s="257" t="s">
        <v>356</v>
      </c>
      <c r="C29" s="256">
        <v>4</v>
      </c>
      <c r="D29" s="256">
        <f t="shared" si="2"/>
        <v>120</v>
      </c>
      <c r="E29" s="256" t="s">
        <v>331</v>
      </c>
    </row>
    <row r="30" spans="1:5" x14ac:dyDescent="0.3">
      <c r="A30" s="272"/>
      <c r="B30" s="257"/>
      <c r="C30" s="256">
        <v>29</v>
      </c>
      <c r="D30" s="256"/>
      <c r="E30" s="256"/>
    </row>
    <row r="31" spans="1:5" ht="15.6" customHeight="1" x14ac:dyDescent="0.3">
      <c r="A31" s="662" t="s">
        <v>341</v>
      </c>
      <c r="B31" s="663"/>
      <c r="C31" s="663"/>
      <c r="D31" s="663"/>
      <c r="E31" s="664"/>
    </row>
    <row r="32" spans="1:5" x14ac:dyDescent="0.3">
      <c r="A32" s="280" t="s">
        <v>276</v>
      </c>
      <c r="B32" s="281" t="s">
        <v>447</v>
      </c>
      <c r="C32" s="280">
        <v>4</v>
      </c>
      <c r="D32" s="280">
        <f>C32*30</f>
        <v>120</v>
      </c>
      <c r="E32" s="280" t="s">
        <v>332</v>
      </c>
    </row>
    <row r="33" spans="1:5" x14ac:dyDescent="0.3">
      <c r="A33" s="282" t="s">
        <v>436</v>
      </c>
      <c r="B33" s="286" t="s">
        <v>445</v>
      </c>
      <c r="C33" s="282">
        <v>4</v>
      </c>
      <c r="D33" s="285">
        <f t="shared" ref="D33:D43" si="3">C33*30</f>
        <v>120</v>
      </c>
      <c r="E33" s="285" t="s">
        <v>332</v>
      </c>
    </row>
    <row r="34" spans="1:5" x14ac:dyDescent="0.3">
      <c r="A34" s="282" t="s">
        <v>258</v>
      </c>
      <c r="B34" s="298" t="s">
        <v>446</v>
      </c>
      <c r="C34" s="285">
        <v>3</v>
      </c>
      <c r="D34" s="285">
        <f t="shared" si="3"/>
        <v>90</v>
      </c>
      <c r="E34" s="285" t="s">
        <v>332</v>
      </c>
    </row>
    <row r="35" spans="1:5" ht="40.799999999999997" customHeight="1" x14ac:dyDescent="0.3">
      <c r="A35" s="289" t="s">
        <v>285</v>
      </c>
      <c r="B35" s="294" t="s">
        <v>486</v>
      </c>
      <c r="C35" s="289">
        <v>4</v>
      </c>
      <c r="D35" s="292">
        <f t="shared" si="3"/>
        <v>120</v>
      </c>
      <c r="E35" s="292" t="s">
        <v>331</v>
      </c>
    </row>
    <row r="36" spans="1:5" x14ac:dyDescent="0.3">
      <c r="A36" s="282" t="s">
        <v>261</v>
      </c>
      <c r="B36" s="286" t="s">
        <v>380</v>
      </c>
      <c r="C36" s="282">
        <v>3</v>
      </c>
      <c r="D36" s="285">
        <f t="shared" si="3"/>
        <v>90</v>
      </c>
      <c r="E36" s="285" t="s">
        <v>331</v>
      </c>
    </row>
    <row r="37" spans="1:5" ht="16.2" thickBot="1" x14ac:dyDescent="0.35">
      <c r="A37" s="271" t="s">
        <v>291</v>
      </c>
      <c r="B37" s="154" t="s">
        <v>7</v>
      </c>
      <c r="C37" s="213">
        <v>3</v>
      </c>
      <c r="D37" s="316">
        <f t="shared" si="3"/>
        <v>90</v>
      </c>
      <c r="E37" s="316" t="s">
        <v>334</v>
      </c>
    </row>
    <row r="38" spans="1:5" x14ac:dyDescent="0.3">
      <c r="A38" s="254" t="s">
        <v>295</v>
      </c>
      <c r="B38" s="267" t="s">
        <v>468</v>
      </c>
      <c r="C38" s="256">
        <v>5</v>
      </c>
      <c r="D38" s="256">
        <f t="shared" si="3"/>
        <v>150</v>
      </c>
      <c r="E38" s="256" t="s">
        <v>331</v>
      </c>
    </row>
    <row r="39" spans="1:5" ht="26.4" x14ac:dyDescent="0.3">
      <c r="A39" s="272" t="s">
        <v>494</v>
      </c>
      <c r="B39" s="257" t="s">
        <v>357</v>
      </c>
      <c r="C39" s="256">
        <v>4</v>
      </c>
      <c r="D39" s="256">
        <f t="shared" si="3"/>
        <v>120</v>
      </c>
      <c r="E39" s="256" t="s">
        <v>331</v>
      </c>
    </row>
    <row r="40" spans="1:5" ht="27" thickBot="1" x14ac:dyDescent="0.35">
      <c r="A40" s="272" t="s">
        <v>296</v>
      </c>
      <c r="B40" s="268" t="s">
        <v>369</v>
      </c>
      <c r="C40" s="256">
        <v>4</v>
      </c>
      <c r="D40" s="256">
        <f t="shared" si="3"/>
        <v>120</v>
      </c>
      <c r="E40" s="256" t="s">
        <v>331</v>
      </c>
    </row>
    <row r="41" spans="1:5" x14ac:dyDescent="0.3">
      <c r="A41" s="272" t="s">
        <v>342</v>
      </c>
      <c r="B41" s="269" t="s">
        <v>339</v>
      </c>
      <c r="C41" s="260">
        <v>3</v>
      </c>
      <c r="D41" s="260">
        <f t="shared" si="3"/>
        <v>90</v>
      </c>
      <c r="E41" s="260" t="s">
        <v>331</v>
      </c>
    </row>
    <row r="42" spans="1:5" x14ac:dyDescent="0.3">
      <c r="A42" s="272" t="s">
        <v>336</v>
      </c>
      <c r="B42" s="262" t="s">
        <v>144</v>
      </c>
      <c r="C42" s="263">
        <v>3</v>
      </c>
      <c r="D42" s="263">
        <f t="shared" si="3"/>
        <v>90</v>
      </c>
      <c r="E42" s="263" t="s">
        <v>331</v>
      </c>
    </row>
    <row r="43" spans="1:5" ht="27" x14ac:dyDescent="0.3">
      <c r="A43" s="271" t="s">
        <v>370</v>
      </c>
      <c r="B43" s="269" t="s">
        <v>337</v>
      </c>
      <c r="C43" s="260">
        <v>3</v>
      </c>
      <c r="D43" s="260">
        <f t="shared" si="3"/>
        <v>90</v>
      </c>
      <c r="E43" s="260" t="s">
        <v>331</v>
      </c>
    </row>
    <row r="44" spans="1:5" x14ac:dyDescent="0.3">
      <c r="A44" s="213"/>
      <c r="B44" s="209"/>
      <c r="C44" s="316">
        <v>31</v>
      </c>
      <c r="D44" s="316"/>
      <c r="E44" s="316"/>
    </row>
    <row r="45" spans="1:5" ht="15.6" customHeight="1" x14ac:dyDescent="0.3">
      <c r="A45" s="662" t="s">
        <v>343</v>
      </c>
      <c r="B45" s="663"/>
      <c r="C45" s="663"/>
      <c r="D45" s="663"/>
      <c r="E45" s="664"/>
    </row>
    <row r="46" spans="1:5" x14ac:dyDescent="0.3">
      <c r="A46" s="280" t="s">
        <v>277</v>
      </c>
      <c r="B46" s="281" t="s">
        <v>469</v>
      </c>
      <c r="C46" s="280">
        <v>3</v>
      </c>
      <c r="D46" s="280">
        <v>90</v>
      </c>
      <c r="E46" s="280" t="s">
        <v>332</v>
      </c>
    </row>
    <row r="47" spans="1:5" x14ac:dyDescent="0.3">
      <c r="A47" s="299" t="s">
        <v>301</v>
      </c>
      <c r="B47" s="300" t="s">
        <v>84</v>
      </c>
      <c r="C47" s="301">
        <v>3</v>
      </c>
      <c r="D47" s="302">
        <f t="shared" ref="D47:D54" si="4">C47*30</f>
        <v>90</v>
      </c>
      <c r="E47" s="302" t="s">
        <v>331</v>
      </c>
    </row>
    <row r="48" spans="1:5" x14ac:dyDescent="0.3">
      <c r="A48" s="282" t="s">
        <v>258</v>
      </c>
      <c r="B48" s="286" t="s">
        <v>446</v>
      </c>
      <c r="C48" s="282">
        <v>3</v>
      </c>
      <c r="D48" s="285">
        <f t="shared" si="4"/>
        <v>90</v>
      </c>
      <c r="E48" s="285" t="s">
        <v>331</v>
      </c>
    </row>
    <row r="49" spans="1:5" x14ac:dyDescent="0.3">
      <c r="A49" s="289" t="s">
        <v>259</v>
      </c>
      <c r="B49" s="294" t="s">
        <v>335</v>
      </c>
      <c r="C49" s="289">
        <v>3</v>
      </c>
      <c r="D49" s="292">
        <f t="shared" si="4"/>
        <v>90</v>
      </c>
      <c r="E49" s="292" t="s">
        <v>332</v>
      </c>
    </row>
    <row r="50" spans="1:5" x14ac:dyDescent="0.3">
      <c r="A50" s="282" t="s">
        <v>280</v>
      </c>
      <c r="B50" s="305" t="s">
        <v>470</v>
      </c>
      <c r="C50" s="297">
        <v>3</v>
      </c>
      <c r="D50" s="285">
        <f t="shared" si="4"/>
        <v>90</v>
      </c>
      <c r="E50" s="285" t="s">
        <v>331</v>
      </c>
    </row>
    <row r="51" spans="1:5" x14ac:dyDescent="0.3">
      <c r="A51" s="297" t="s">
        <v>282</v>
      </c>
      <c r="B51" s="286" t="s">
        <v>464</v>
      </c>
      <c r="C51" s="297">
        <v>3</v>
      </c>
      <c r="D51" s="285">
        <f t="shared" si="4"/>
        <v>90</v>
      </c>
      <c r="E51" s="285" t="s">
        <v>332</v>
      </c>
    </row>
    <row r="52" spans="1:5" x14ac:dyDescent="0.3">
      <c r="A52" s="299" t="s">
        <v>301</v>
      </c>
      <c r="B52" s="304" t="s">
        <v>85</v>
      </c>
      <c r="C52" s="303">
        <v>3</v>
      </c>
      <c r="D52" s="302">
        <v>90</v>
      </c>
      <c r="E52" s="302" t="s">
        <v>331</v>
      </c>
    </row>
    <row r="53" spans="1:5" x14ac:dyDescent="0.3">
      <c r="A53" s="272" t="s">
        <v>480</v>
      </c>
      <c r="B53" s="265" t="s">
        <v>371</v>
      </c>
      <c r="C53" s="256">
        <v>5</v>
      </c>
      <c r="D53" s="256">
        <f t="shared" si="4"/>
        <v>150</v>
      </c>
      <c r="E53" s="256" t="s">
        <v>331</v>
      </c>
    </row>
    <row r="54" spans="1:5" x14ac:dyDescent="0.3">
      <c r="A54" s="272" t="s">
        <v>344</v>
      </c>
      <c r="B54" s="265" t="s">
        <v>410</v>
      </c>
      <c r="C54" s="256">
        <v>5</v>
      </c>
      <c r="D54" s="256">
        <f t="shared" si="4"/>
        <v>150</v>
      </c>
      <c r="E54" s="256" t="s">
        <v>331</v>
      </c>
    </row>
    <row r="55" spans="1:5" x14ac:dyDescent="0.3">
      <c r="A55" s="310"/>
      <c r="B55" s="311"/>
      <c r="C55" s="312">
        <v>31</v>
      </c>
      <c r="D55" s="312"/>
      <c r="E55" s="313"/>
    </row>
    <row r="56" spans="1:5" ht="15.6" customHeight="1" x14ac:dyDescent="0.3">
      <c r="A56" s="662" t="s">
        <v>345</v>
      </c>
      <c r="B56" s="663"/>
      <c r="C56" s="663"/>
      <c r="D56" s="663"/>
      <c r="E56" s="664"/>
    </row>
    <row r="57" spans="1:5" x14ac:dyDescent="0.3">
      <c r="A57" s="280" t="s">
        <v>277</v>
      </c>
      <c r="B57" s="281" t="s">
        <v>471</v>
      </c>
      <c r="C57" s="280">
        <v>4</v>
      </c>
      <c r="D57" s="280">
        <f>C57*30</f>
        <v>120</v>
      </c>
      <c r="E57" s="280" t="s">
        <v>332</v>
      </c>
    </row>
    <row r="58" spans="1:5" x14ac:dyDescent="0.3">
      <c r="A58" s="299" t="s">
        <v>301</v>
      </c>
      <c r="B58" s="300" t="s">
        <v>86</v>
      </c>
      <c r="C58" s="303">
        <v>3</v>
      </c>
      <c r="D58" s="302">
        <f t="shared" ref="D58:D65" si="5">C58*30</f>
        <v>90</v>
      </c>
      <c r="E58" s="302" t="s">
        <v>331</v>
      </c>
    </row>
    <row r="59" spans="1:5" x14ac:dyDescent="0.3">
      <c r="A59" s="282" t="s">
        <v>258</v>
      </c>
      <c r="B59" s="286" t="s">
        <v>446</v>
      </c>
      <c r="C59" s="282">
        <v>3</v>
      </c>
      <c r="D59" s="285">
        <f t="shared" si="5"/>
        <v>90</v>
      </c>
      <c r="E59" s="285" t="s">
        <v>332</v>
      </c>
    </row>
    <row r="60" spans="1:5" x14ac:dyDescent="0.3">
      <c r="A60" s="282" t="s">
        <v>280</v>
      </c>
      <c r="B60" s="286" t="s">
        <v>453</v>
      </c>
      <c r="C60" s="282">
        <v>3</v>
      </c>
      <c r="D60" s="285">
        <f t="shared" si="5"/>
        <v>90</v>
      </c>
      <c r="E60" s="285" t="s">
        <v>332</v>
      </c>
    </row>
    <row r="61" spans="1:5" x14ac:dyDescent="0.3">
      <c r="A61" s="214" t="s">
        <v>292</v>
      </c>
      <c r="B61" s="154" t="s">
        <v>7</v>
      </c>
      <c r="C61" s="214">
        <v>3</v>
      </c>
      <c r="D61" s="316">
        <f t="shared" si="5"/>
        <v>90</v>
      </c>
      <c r="E61" s="316" t="s">
        <v>334</v>
      </c>
    </row>
    <row r="62" spans="1:5" x14ac:dyDescent="0.3">
      <c r="A62" s="297" t="s">
        <v>281</v>
      </c>
      <c r="B62" s="286" t="s">
        <v>472</v>
      </c>
      <c r="C62" s="297">
        <v>3</v>
      </c>
      <c r="D62" s="285">
        <f t="shared" si="5"/>
        <v>90</v>
      </c>
      <c r="E62" s="285" t="s">
        <v>332</v>
      </c>
    </row>
    <row r="63" spans="1:5" x14ac:dyDescent="0.3">
      <c r="A63" s="272" t="s">
        <v>346</v>
      </c>
      <c r="B63" s="265" t="s">
        <v>373</v>
      </c>
      <c r="C63" s="254">
        <v>3</v>
      </c>
      <c r="D63" s="256">
        <f t="shared" si="5"/>
        <v>90</v>
      </c>
      <c r="E63" s="256" t="s">
        <v>331</v>
      </c>
    </row>
    <row r="64" spans="1:5" x14ac:dyDescent="0.3">
      <c r="A64" s="272" t="s">
        <v>495</v>
      </c>
      <c r="B64" s="266" t="s">
        <v>338</v>
      </c>
      <c r="C64" s="256">
        <v>3</v>
      </c>
      <c r="D64" s="256">
        <f t="shared" si="5"/>
        <v>90</v>
      </c>
      <c r="E64" s="256" t="s">
        <v>331</v>
      </c>
    </row>
    <row r="65" spans="1:5" ht="34.799999999999997" customHeight="1" x14ac:dyDescent="0.3">
      <c r="A65" s="272" t="s">
        <v>496</v>
      </c>
      <c r="B65" s="265" t="s">
        <v>381</v>
      </c>
      <c r="C65" s="254">
        <v>3</v>
      </c>
      <c r="D65" s="256">
        <f t="shared" si="5"/>
        <v>90</v>
      </c>
      <c r="E65" s="256" t="s">
        <v>331</v>
      </c>
    </row>
    <row r="66" spans="1:5" x14ac:dyDescent="0.3">
      <c r="A66" s="214"/>
      <c r="B66" s="154"/>
      <c r="C66" s="214">
        <v>29</v>
      </c>
      <c r="D66" s="316"/>
      <c r="E66" s="316"/>
    </row>
    <row r="67" spans="1:5" ht="15.6" customHeight="1" x14ac:dyDescent="0.3">
      <c r="A67" s="662" t="s">
        <v>347</v>
      </c>
      <c r="B67" s="663"/>
      <c r="C67" s="663"/>
      <c r="D67" s="663"/>
      <c r="E67" s="664"/>
    </row>
    <row r="68" spans="1:5" x14ac:dyDescent="0.3">
      <c r="A68" s="280" t="s">
        <v>278</v>
      </c>
      <c r="B68" s="281" t="s">
        <v>461</v>
      </c>
      <c r="C68" s="280">
        <v>4</v>
      </c>
      <c r="D68" s="280">
        <f>C68*30</f>
        <v>120</v>
      </c>
      <c r="E68" s="280" t="s">
        <v>332</v>
      </c>
    </row>
    <row r="69" spans="1:5" x14ac:dyDescent="0.3">
      <c r="A69" s="282" t="s">
        <v>258</v>
      </c>
      <c r="B69" s="286" t="s">
        <v>446</v>
      </c>
      <c r="C69" s="282">
        <v>4</v>
      </c>
      <c r="D69" s="285">
        <f t="shared" ref="D69:D80" si="6">C69*30</f>
        <v>120</v>
      </c>
      <c r="E69" s="285" t="s">
        <v>331</v>
      </c>
    </row>
    <row r="70" spans="1:5" x14ac:dyDescent="0.3">
      <c r="A70" s="295" t="s">
        <v>279</v>
      </c>
      <c r="B70" s="294" t="s">
        <v>473</v>
      </c>
      <c r="C70" s="289">
        <v>3</v>
      </c>
      <c r="D70" s="292">
        <f t="shared" si="6"/>
        <v>90</v>
      </c>
      <c r="E70" s="292" t="s">
        <v>331</v>
      </c>
    </row>
    <row r="71" spans="1:5" x14ac:dyDescent="0.3">
      <c r="A71" s="297" t="s">
        <v>287</v>
      </c>
      <c r="B71" s="286" t="s">
        <v>474</v>
      </c>
      <c r="C71" s="282">
        <v>3</v>
      </c>
      <c r="D71" s="285">
        <f t="shared" si="6"/>
        <v>90</v>
      </c>
      <c r="E71" s="285" t="s">
        <v>332</v>
      </c>
    </row>
    <row r="72" spans="1:5" x14ac:dyDescent="0.3">
      <c r="A72" s="297" t="s">
        <v>280</v>
      </c>
      <c r="B72" s="306" t="s">
        <v>470</v>
      </c>
      <c r="C72" s="282">
        <v>3</v>
      </c>
      <c r="D72" s="285">
        <f t="shared" si="6"/>
        <v>90</v>
      </c>
      <c r="E72" s="285" t="s">
        <v>332</v>
      </c>
    </row>
    <row r="73" spans="1:5" x14ac:dyDescent="0.3">
      <c r="A73" s="297" t="s">
        <v>281</v>
      </c>
      <c r="B73" s="306" t="s">
        <v>472</v>
      </c>
      <c r="C73" s="282">
        <v>3</v>
      </c>
      <c r="D73" s="285">
        <f t="shared" si="6"/>
        <v>90</v>
      </c>
      <c r="E73" s="285" t="s">
        <v>332</v>
      </c>
    </row>
    <row r="74" spans="1:5" x14ac:dyDescent="0.3">
      <c r="A74" s="272" t="s">
        <v>348</v>
      </c>
      <c r="B74" s="255" t="s">
        <v>374</v>
      </c>
      <c r="C74" s="254">
        <v>4</v>
      </c>
      <c r="D74" s="256">
        <f t="shared" si="6"/>
        <v>120</v>
      </c>
      <c r="E74" s="256" t="s">
        <v>331</v>
      </c>
    </row>
    <row r="75" spans="1:5" x14ac:dyDescent="0.3">
      <c r="A75" s="272" t="s">
        <v>349</v>
      </c>
      <c r="B75" s="257" t="s">
        <v>375</v>
      </c>
      <c r="C75" s="254">
        <v>4</v>
      </c>
      <c r="D75" s="256">
        <f t="shared" si="6"/>
        <v>120</v>
      </c>
      <c r="E75" s="256" t="s">
        <v>331</v>
      </c>
    </row>
    <row r="76" spans="1:5" ht="26.4" x14ac:dyDescent="0.3">
      <c r="A76" s="272" t="s">
        <v>350</v>
      </c>
      <c r="B76" s="257" t="s">
        <v>381</v>
      </c>
      <c r="C76" s="254">
        <v>4</v>
      </c>
      <c r="D76" s="256">
        <f t="shared" si="6"/>
        <v>120</v>
      </c>
      <c r="E76" s="256" t="s">
        <v>331</v>
      </c>
    </row>
    <row r="77" spans="1:5" ht="26.4" x14ac:dyDescent="0.3">
      <c r="A77" s="272" t="s">
        <v>297</v>
      </c>
      <c r="B77" s="259" t="s">
        <v>351</v>
      </c>
      <c r="C77" s="258">
        <v>4</v>
      </c>
      <c r="D77" s="260">
        <f t="shared" si="6"/>
        <v>120</v>
      </c>
      <c r="E77" s="260" t="s">
        <v>331</v>
      </c>
    </row>
    <row r="78" spans="1:5" ht="26.4" x14ac:dyDescent="0.3">
      <c r="A78" s="272" t="s">
        <v>298</v>
      </c>
      <c r="B78" s="259" t="s">
        <v>454</v>
      </c>
      <c r="C78" s="258">
        <v>4</v>
      </c>
      <c r="D78" s="260">
        <f t="shared" si="6"/>
        <v>120</v>
      </c>
      <c r="E78" s="260" t="s">
        <v>331</v>
      </c>
    </row>
    <row r="79" spans="1:5" x14ac:dyDescent="0.3">
      <c r="A79" s="271" t="s">
        <v>299</v>
      </c>
      <c r="B79" s="262" t="s">
        <v>377</v>
      </c>
      <c r="C79" s="261">
        <v>3</v>
      </c>
      <c r="D79" s="263">
        <f t="shared" si="6"/>
        <v>90</v>
      </c>
      <c r="E79" s="263" t="s">
        <v>331</v>
      </c>
    </row>
    <row r="80" spans="1:5" x14ac:dyDescent="0.3">
      <c r="A80" s="271" t="s">
        <v>299</v>
      </c>
      <c r="B80" s="264" t="s">
        <v>441</v>
      </c>
      <c r="C80" s="261">
        <v>3</v>
      </c>
      <c r="D80" s="263">
        <f t="shared" si="6"/>
        <v>90</v>
      </c>
      <c r="E80" s="263" t="s">
        <v>331</v>
      </c>
    </row>
    <row r="81" spans="1:5" x14ac:dyDescent="0.3">
      <c r="A81" s="213"/>
      <c r="B81" s="154"/>
      <c r="C81" s="213">
        <v>30</v>
      </c>
      <c r="D81" s="316"/>
      <c r="E81" s="316"/>
    </row>
    <row r="82" spans="1:5" ht="15.45" customHeight="1" x14ac:dyDescent="0.3">
      <c r="A82" s="662" t="s">
        <v>353</v>
      </c>
      <c r="B82" s="663"/>
      <c r="C82" s="663"/>
      <c r="D82" s="663"/>
      <c r="E82" s="664"/>
    </row>
    <row r="83" spans="1:5" x14ac:dyDescent="0.3">
      <c r="A83" s="278" t="s">
        <v>265</v>
      </c>
      <c r="B83" s="281" t="s">
        <v>422</v>
      </c>
      <c r="C83" s="280">
        <v>3</v>
      </c>
      <c r="D83" s="280">
        <f>C83*30</f>
        <v>90</v>
      </c>
      <c r="E83" s="280" t="s">
        <v>332</v>
      </c>
    </row>
    <row r="84" spans="1:5" x14ac:dyDescent="0.3">
      <c r="A84" s="297" t="s">
        <v>258</v>
      </c>
      <c r="B84" s="286" t="s">
        <v>446</v>
      </c>
      <c r="C84" s="297">
        <v>4</v>
      </c>
      <c r="D84" s="285">
        <f t="shared" ref="D84:D94" si="7">C84*30</f>
        <v>120</v>
      </c>
      <c r="E84" s="285" t="s">
        <v>332</v>
      </c>
    </row>
    <row r="85" spans="1:5" ht="27" x14ac:dyDescent="0.3">
      <c r="A85" s="297" t="s">
        <v>283</v>
      </c>
      <c r="B85" s="298" t="s">
        <v>455</v>
      </c>
      <c r="C85" s="297">
        <v>4</v>
      </c>
      <c r="D85" s="285">
        <f t="shared" si="7"/>
        <v>120</v>
      </c>
      <c r="E85" s="285" t="s">
        <v>331</v>
      </c>
    </row>
    <row r="86" spans="1:5" x14ac:dyDescent="0.3">
      <c r="A86" s="214" t="s">
        <v>293</v>
      </c>
      <c r="B86" s="154" t="s">
        <v>7</v>
      </c>
      <c r="C86" s="214">
        <v>3</v>
      </c>
      <c r="D86" s="316">
        <f>C86*30</f>
        <v>90</v>
      </c>
      <c r="E86" s="316" t="s">
        <v>334</v>
      </c>
    </row>
    <row r="87" spans="1:5" x14ac:dyDescent="0.3">
      <c r="A87" s="214" t="s">
        <v>294</v>
      </c>
      <c r="B87" s="154" t="s">
        <v>379</v>
      </c>
      <c r="C87" s="213">
        <v>3</v>
      </c>
      <c r="D87" s="316">
        <f t="shared" si="7"/>
        <v>90</v>
      </c>
      <c r="E87" s="316" t="s">
        <v>332</v>
      </c>
    </row>
    <row r="88" spans="1:5" x14ac:dyDescent="0.3">
      <c r="A88" s="297" t="s">
        <v>279</v>
      </c>
      <c r="B88" s="286" t="s">
        <v>473</v>
      </c>
      <c r="C88" s="285">
        <v>5</v>
      </c>
      <c r="D88" s="285">
        <f t="shared" si="7"/>
        <v>150</v>
      </c>
      <c r="E88" s="285" t="s">
        <v>331</v>
      </c>
    </row>
    <row r="89" spans="1:5" x14ac:dyDescent="0.3">
      <c r="A89" s="297" t="s">
        <v>289</v>
      </c>
      <c r="B89" s="286" t="s">
        <v>368</v>
      </c>
      <c r="C89" s="285">
        <v>4</v>
      </c>
      <c r="D89" s="285">
        <v>120</v>
      </c>
      <c r="E89" s="285" t="s">
        <v>331</v>
      </c>
    </row>
    <row r="90" spans="1:5" x14ac:dyDescent="0.3">
      <c r="A90" s="297" t="s">
        <v>290</v>
      </c>
      <c r="B90" s="286" t="s">
        <v>482</v>
      </c>
      <c r="C90" s="285">
        <v>4</v>
      </c>
      <c r="D90" s="285">
        <f t="shared" si="7"/>
        <v>120</v>
      </c>
      <c r="E90" s="285" t="s">
        <v>331</v>
      </c>
    </row>
    <row r="91" spans="1:5" x14ac:dyDescent="0.3">
      <c r="A91" s="254" t="s">
        <v>299</v>
      </c>
      <c r="B91" s="266" t="s">
        <v>458</v>
      </c>
      <c r="C91" s="254">
        <v>3</v>
      </c>
      <c r="D91" s="256">
        <f t="shared" si="7"/>
        <v>90</v>
      </c>
      <c r="E91" s="256" t="s">
        <v>331</v>
      </c>
    </row>
    <row r="92" spans="1:5" x14ac:dyDescent="0.3">
      <c r="A92" s="254"/>
      <c r="B92" s="266" t="s">
        <v>483</v>
      </c>
      <c r="C92" s="254">
        <v>3</v>
      </c>
      <c r="D92" s="256">
        <v>90</v>
      </c>
      <c r="E92" s="256" t="s">
        <v>331</v>
      </c>
    </row>
    <row r="93" spans="1:5" ht="29.4" customHeight="1" x14ac:dyDescent="0.3">
      <c r="A93" s="254" t="s">
        <v>300</v>
      </c>
      <c r="B93" s="265" t="s">
        <v>478</v>
      </c>
      <c r="C93" s="254">
        <v>3</v>
      </c>
      <c r="D93" s="256">
        <f t="shared" si="7"/>
        <v>90</v>
      </c>
      <c r="E93" s="256" t="s">
        <v>331</v>
      </c>
    </row>
    <row r="94" spans="1:5" x14ac:dyDescent="0.3">
      <c r="C94" s="482">
        <v>30</v>
      </c>
      <c r="D94" s="483">
        <f t="shared" si="7"/>
        <v>900</v>
      </c>
    </row>
  </sheetData>
  <protectedRanges>
    <protectedRange sqref="B4 B84:C84 A69:C73 A61:A66 B61:C63 A3 C91:C93 B93 A59:C60 B65:C66 B77 A86:C86 C77:C81 A77:A81 B80:B81 A83:A85 A87:A93 C50" name="Диапазон1_24"/>
    <protectedRange sqref="C3" name="Диапазон1_1_1"/>
    <protectedRange sqref="A4" name="Диапазон1_2_1"/>
    <protectedRange sqref="C4" name="Диапазон1_3_1"/>
    <protectedRange sqref="A23:B23" name="Диапазон1_4_1"/>
    <protectedRange sqref="C23" name="Диапазон1_5_1"/>
    <protectedRange sqref="A6" name="Диапазон1_6_1"/>
    <protectedRange sqref="C6" name="Диапазон1_7_1"/>
    <protectedRange sqref="A7:B7" name="Диапазон1_8_1"/>
    <protectedRange sqref="C7" name="Диапазон1_9_1"/>
    <protectedRange sqref="A8:B8" name="Диапазон1_10_1"/>
    <protectedRange sqref="C8" name="Диапазон1_11_1"/>
    <protectedRange sqref="A9:B10" name="Диапазон1_12_1"/>
    <protectedRange sqref="C9:C10" name="Диапазон1_13_1"/>
    <protectedRange sqref="A12:A14 B12" name="Диапазон1_14_1"/>
    <protectedRange sqref="C12" name="Диапазон1_15_1"/>
    <protectedRange sqref="A15" name="Диапазон1_16_1"/>
    <protectedRange sqref="A16:A17" name="Диапазон1_18_1"/>
    <protectedRange sqref="B14 A18" name="Диапазон1_20_1"/>
    <protectedRange sqref="C14" name="Диапазон1_21_1"/>
    <protectedRange sqref="A19:A20 B18" name="Диапазон1_22_1"/>
    <protectedRange sqref="C18" name="Диапазон1_23_1"/>
    <protectedRange sqref="A25" name="Диапазон1_38_1"/>
    <protectedRange sqref="A26" name="Диапазон1_40_1"/>
    <protectedRange sqref="B15" name="Диапазон1_42_1"/>
    <protectedRange sqref="C15" name="Диапазон1_43_1"/>
    <protectedRange sqref="B16:B17" name="Диапазон1_44_1"/>
    <protectedRange sqref="C16:C17" name="Диапазон1_45_1"/>
    <protectedRange sqref="B25 A27:A30" name="Диапазон1_46_1"/>
    <protectedRange sqref="C25" name="Диапазон1_47_1"/>
    <protectedRange sqref="B33" name="Диапазон1_50_1"/>
    <protectedRange sqref="C33 C49" name="Диапазон1_51_1"/>
    <protectedRange sqref="A24" name="Диапазон1_54_1"/>
    <protectedRange sqref="A33" name="Диапазон1_56_1"/>
    <protectedRange sqref="A34" name="Диапазон1_62_1"/>
    <protectedRange sqref="C87" name="Диапазон1_63_1"/>
    <protectedRange sqref="A35:A37" name="Диапазон1_64_1"/>
    <protectedRange sqref="B24 A38:A42 B49 B43:B44" name="Диапазон1_66_1"/>
    <protectedRange sqref="C24" name="Диапазон1_67_1"/>
    <protectedRange sqref="B35:B37 A43:A44" name="Диапазон1_68_1"/>
    <protectedRange sqref="C35:C37" name="Диапазон1_69_1"/>
    <protectedRange sqref="C47" name="Диапазон1_71_1"/>
    <protectedRange sqref="A47 B13 A52" name="Диапазон1_72_1"/>
    <protectedRange sqref="A48" name="Диапазон1_74_1"/>
    <protectedRange sqref="B26 A49" name="Диапазон1_76_1"/>
    <protectedRange sqref="C26" name="Диапазон1_77_1"/>
    <protectedRange sqref="B48 A50" name="Диапазон1_78_1"/>
    <protectedRange sqref="C48" name="Диапазон1_79_1"/>
    <protectedRange sqref="B78 A51 A53:A55" name="Диапазон1_84_1"/>
    <protectedRange sqref="C58 C85" name="Диапазон1_85_1"/>
    <protectedRange sqref="B51:B52" name="Диапазон1_86_1"/>
    <protectedRange sqref="C51:C52" name="Диапазон1_87_1"/>
    <protectedRange sqref="A58" name="Диапазон1_98_1"/>
  </protectedRanges>
  <mergeCells count="6">
    <mergeCell ref="A67:E67"/>
    <mergeCell ref="A82:E82"/>
    <mergeCell ref="A21:E21"/>
    <mergeCell ref="A31:E31"/>
    <mergeCell ref="A45:E45"/>
    <mergeCell ref="A56:E56"/>
  </mergeCells>
  <conditionalFormatting sqref="B87:B90 B12:B18 B69 B59:B60 B4 B35:B37 B48 B33 B26 B23 B7:B10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A24" zoomScale="87" zoomScaleNormal="87" workbookViewId="0">
      <selection activeCell="B35" sqref="B35"/>
    </sheetView>
  </sheetViews>
  <sheetFormatPr defaultRowHeight="15.6" x14ac:dyDescent="0.3"/>
  <cols>
    <col min="1" max="1" width="6.5" customWidth="1"/>
    <col min="2" max="2" width="25.8984375" customWidth="1"/>
  </cols>
  <sheetData>
    <row r="1" spans="1:23" ht="18" thickBot="1" x14ac:dyDescent="0.35">
      <c r="A1" s="102"/>
      <c r="B1" s="274"/>
      <c r="C1" s="102"/>
      <c r="D1" s="102"/>
      <c r="E1" s="102"/>
      <c r="F1" s="103" t="s">
        <v>304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1:23" ht="16.2" thickBot="1" x14ac:dyDescent="0.35">
      <c r="A2" s="629" t="s">
        <v>2</v>
      </c>
      <c r="B2" s="632" t="s">
        <v>8</v>
      </c>
      <c r="C2" s="635" t="s">
        <v>254</v>
      </c>
      <c r="D2" s="636"/>
      <c r="E2" s="636"/>
      <c r="F2" s="636"/>
      <c r="G2" s="644" t="s">
        <v>9</v>
      </c>
      <c r="H2" s="647" t="s">
        <v>3</v>
      </c>
      <c r="I2" s="647"/>
      <c r="J2" s="647"/>
      <c r="K2" s="647"/>
      <c r="L2" s="647"/>
      <c r="M2" s="648"/>
      <c r="N2" s="649"/>
      <c r="O2" s="107"/>
      <c r="P2" s="108"/>
      <c r="Q2" s="108" t="s">
        <v>10</v>
      </c>
      <c r="R2" s="287"/>
      <c r="S2" s="108"/>
      <c r="T2" s="108"/>
      <c r="U2" s="108"/>
      <c r="V2" s="110"/>
    </row>
    <row r="3" spans="1:23" ht="16.2" thickBot="1" x14ac:dyDescent="0.35">
      <c r="A3" s="630"/>
      <c r="B3" s="633"/>
      <c r="C3" s="617" t="s">
        <v>11</v>
      </c>
      <c r="D3" s="617" t="s">
        <v>1</v>
      </c>
      <c r="E3" s="619" t="s">
        <v>12</v>
      </c>
      <c r="F3" s="620"/>
      <c r="G3" s="645"/>
      <c r="H3" s="621" t="s">
        <v>4</v>
      </c>
      <c r="I3" s="619" t="s">
        <v>5</v>
      </c>
      <c r="J3" s="619"/>
      <c r="K3" s="619"/>
      <c r="L3" s="619"/>
      <c r="M3" s="623" t="s">
        <v>13</v>
      </c>
      <c r="N3" s="624"/>
      <c r="O3" s="614" t="s">
        <v>14</v>
      </c>
      <c r="P3" s="614"/>
      <c r="Q3" s="615" t="s">
        <v>15</v>
      </c>
      <c r="R3" s="616"/>
      <c r="S3" s="614" t="s">
        <v>16</v>
      </c>
      <c r="T3" s="614"/>
      <c r="U3" s="615" t="s">
        <v>17</v>
      </c>
      <c r="V3" s="616"/>
    </row>
    <row r="4" spans="1:23" ht="16.2" thickBot="1" x14ac:dyDescent="0.35">
      <c r="A4" s="630"/>
      <c r="B4" s="633"/>
      <c r="C4" s="617"/>
      <c r="D4" s="617"/>
      <c r="E4" s="617" t="s">
        <v>18</v>
      </c>
      <c r="F4" s="642" t="s">
        <v>19</v>
      </c>
      <c r="G4" s="645"/>
      <c r="H4" s="621"/>
      <c r="I4" s="617" t="s">
        <v>0</v>
      </c>
      <c r="J4" s="619" t="s">
        <v>20</v>
      </c>
      <c r="K4" s="619"/>
      <c r="L4" s="619"/>
      <c r="M4" s="625"/>
      <c r="N4" s="626"/>
      <c r="O4" s="107"/>
      <c r="P4" s="108"/>
      <c r="Q4" s="108"/>
      <c r="R4" s="108" t="s">
        <v>21</v>
      </c>
      <c r="S4" s="108"/>
      <c r="T4" s="108"/>
      <c r="U4" s="108"/>
      <c r="V4" s="110"/>
    </row>
    <row r="5" spans="1:23" ht="16.2" thickBot="1" x14ac:dyDescent="0.35">
      <c r="A5" s="630"/>
      <c r="B5" s="633"/>
      <c r="C5" s="617"/>
      <c r="D5" s="617"/>
      <c r="E5" s="617"/>
      <c r="F5" s="642"/>
      <c r="G5" s="645"/>
      <c r="H5" s="621"/>
      <c r="I5" s="617"/>
      <c r="J5" s="621" t="s">
        <v>22</v>
      </c>
      <c r="K5" s="621" t="s">
        <v>24</v>
      </c>
      <c r="L5" s="621" t="s">
        <v>23</v>
      </c>
      <c r="M5" s="625"/>
      <c r="N5" s="626"/>
      <c r="O5" s="287">
        <v>1</v>
      </c>
      <c r="P5" s="114">
        <v>2</v>
      </c>
      <c r="Q5" s="287">
        <v>3</v>
      </c>
      <c r="R5" s="115">
        <v>4</v>
      </c>
      <c r="S5" s="288">
        <v>5</v>
      </c>
      <c r="T5" s="116">
        <v>6</v>
      </c>
      <c r="U5" s="287">
        <v>7</v>
      </c>
      <c r="V5" s="116">
        <v>8</v>
      </c>
    </row>
    <row r="6" spans="1:23" ht="16.2" thickBot="1" x14ac:dyDescent="0.35">
      <c r="A6" s="630"/>
      <c r="B6" s="633"/>
      <c r="C6" s="617"/>
      <c r="D6" s="617"/>
      <c r="E6" s="617"/>
      <c r="F6" s="642"/>
      <c r="G6" s="645"/>
      <c r="H6" s="621"/>
      <c r="I6" s="617"/>
      <c r="J6" s="621"/>
      <c r="K6" s="621"/>
      <c r="L6" s="621"/>
      <c r="M6" s="625"/>
      <c r="N6" s="626"/>
      <c r="O6" s="107"/>
      <c r="P6" s="108"/>
      <c r="Q6" s="108" t="s">
        <v>302</v>
      </c>
      <c r="R6" s="108"/>
      <c r="S6" s="108"/>
      <c r="T6" s="108"/>
      <c r="U6" s="108"/>
      <c r="V6" s="110"/>
    </row>
    <row r="7" spans="1:23" ht="16.2" thickBot="1" x14ac:dyDescent="0.35">
      <c r="A7" s="665"/>
      <c r="B7" s="666"/>
      <c r="C7" s="667"/>
      <c r="D7" s="667"/>
      <c r="E7" s="667"/>
      <c r="F7" s="669"/>
      <c r="G7" s="645"/>
      <c r="H7" s="668"/>
      <c r="I7" s="667"/>
      <c r="J7" s="668"/>
      <c r="K7" s="668"/>
      <c r="L7" s="668"/>
      <c r="M7" s="625"/>
      <c r="N7" s="626"/>
      <c r="O7" s="317">
        <v>16</v>
      </c>
      <c r="P7" s="318">
        <v>16</v>
      </c>
      <c r="Q7" s="319">
        <v>16</v>
      </c>
      <c r="R7" s="318">
        <v>16</v>
      </c>
      <c r="S7" s="319">
        <v>16</v>
      </c>
      <c r="T7" s="318">
        <v>16</v>
      </c>
      <c r="U7" s="319">
        <v>16</v>
      </c>
      <c r="V7" s="318">
        <v>12</v>
      </c>
    </row>
    <row r="8" spans="1:23" s="314" customFormat="1" ht="13.8" thickBot="1" x14ac:dyDescent="0.3">
      <c r="A8" s="320" t="s">
        <v>386</v>
      </c>
      <c r="B8" s="321" t="s">
        <v>355</v>
      </c>
      <c r="C8" s="320"/>
      <c r="D8" s="320">
        <v>3</v>
      </c>
      <c r="E8" s="320"/>
      <c r="F8" s="320"/>
      <c r="G8" s="322">
        <v>5</v>
      </c>
      <c r="H8" s="322">
        <f t="shared" ref="H8:H33" si="0">G8*30</f>
        <v>150</v>
      </c>
      <c r="I8" s="322">
        <f t="shared" ref="I8:I33" si="1">SUM(J8:L8)</f>
        <v>64</v>
      </c>
      <c r="J8" s="322">
        <v>32</v>
      </c>
      <c r="K8" s="322">
        <v>32</v>
      </c>
      <c r="L8" s="322"/>
      <c r="M8" s="322">
        <f t="shared" ref="M8:M33" si="2">H8-I8</f>
        <v>86</v>
      </c>
      <c r="N8" s="323">
        <f t="shared" ref="N8:N33" si="3">(H8-I8)/H8</f>
        <v>0.57333333333333336</v>
      </c>
      <c r="O8" s="322"/>
      <c r="P8" s="322"/>
      <c r="Q8" s="322">
        <v>4</v>
      </c>
      <c r="R8" s="322"/>
      <c r="S8" s="322"/>
      <c r="T8" s="322"/>
      <c r="U8" s="322"/>
      <c r="V8" s="322"/>
      <c r="W8" s="324"/>
    </row>
    <row r="9" spans="1:23" s="314" customFormat="1" ht="13.8" thickBot="1" x14ac:dyDescent="0.3">
      <c r="A9" s="320" t="s">
        <v>387</v>
      </c>
      <c r="B9" s="321" t="s">
        <v>423</v>
      </c>
      <c r="C9" s="320"/>
      <c r="D9" s="320">
        <v>3</v>
      </c>
      <c r="E9" s="320"/>
      <c r="F9" s="320"/>
      <c r="G9" s="322">
        <v>5</v>
      </c>
      <c r="H9" s="322">
        <f t="shared" si="0"/>
        <v>150</v>
      </c>
      <c r="I9" s="322">
        <f t="shared" si="1"/>
        <v>64</v>
      </c>
      <c r="J9" s="322">
        <v>32</v>
      </c>
      <c r="K9" s="322">
        <v>32</v>
      </c>
      <c r="L9" s="322"/>
      <c r="M9" s="322">
        <f t="shared" si="2"/>
        <v>86</v>
      </c>
      <c r="N9" s="323">
        <f t="shared" si="3"/>
        <v>0.57333333333333336</v>
      </c>
      <c r="O9" s="322"/>
      <c r="P9" s="322"/>
      <c r="Q9" s="322">
        <v>4</v>
      </c>
      <c r="R9" s="322"/>
      <c r="S9" s="322"/>
      <c r="T9" s="322"/>
      <c r="U9" s="322"/>
      <c r="V9" s="322"/>
      <c r="W9" s="324"/>
    </row>
    <row r="10" spans="1:23" s="314" customFormat="1" ht="27" thickBot="1" x14ac:dyDescent="0.3">
      <c r="A10" s="320" t="s">
        <v>388</v>
      </c>
      <c r="B10" s="321" t="s">
        <v>456</v>
      </c>
      <c r="C10" s="320"/>
      <c r="D10" s="320">
        <v>3</v>
      </c>
      <c r="E10" s="320"/>
      <c r="F10" s="320"/>
      <c r="G10" s="322">
        <v>5</v>
      </c>
      <c r="H10" s="322">
        <v>120</v>
      </c>
      <c r="I10" s="322">
        <f t="shared" si="1"/>
        <v>64</v>
      </c>
      <c r="J10" s="322">
        <v>32</v>
      </c>
      <c r="K10" s="322">
        <v>32</v>
      </c>
      <c r="L10" s="322"/>
      <c r="M10" s="322">
        <f>H10-I10</f>
        <v>56</v>
      </c>
      <c r="N10" s="323">
        <f t="shared" si="3"/>
        <v>0.46666666666666667</v>
      </c>
      <c r="O10" s="322"/>
      <c r="P10" s="322"/>
      <c r="Q10" s="322">
        <v>4</v>
      </c>
      <c r="R10" s="322"/>
      <c r="S10" s="322"/>
      <c r="T10" s="322"/>
      <c r="U10" s="322"/>
      <c r="V10" s="322"/>
      <c r="W10" s="324"/>
    </row>
    <row r="11" spans="1:23" s="314" customFormat="1" ht="27" thickBot="1" x14ac:dyDescent="0.3">
      <c r="A11" s="320" t="s">
        <v>389</v>
      </c>
      <c r="B11" s="321" t="s">
        <v>457</v>
      </c>
      <c r="C11" s="320"/>
      <c r="D11" s="320">
        <v>4</v>
      </c>
      <c r="E11" s="320"/>
      <c r="F11" s="320"/>
      <c r="G11" s="322">
        <v>5</v>
      </c>
      <c r="H11" s="322">
        <f t="shared" si="0"/>
        <v>150</v>
      </c>
      <c r="I11" s="322">
        <f t="shared" si="1"/>
        <v>64</v>
      </c>
      <c r="J11" s="322">
        <v>32</v>
      </c>
      <c r="K11" s="322">
        <v>32</v>
      </c>
      <c r="L11" s="322"/>
      <c r="M11" s="322">
        <f t="shared" si="2"/>
        <v>86</v>
      </c>
      <c r="N11" s="323">
        <f t="shared" si="3"/>
        <v>0.57333333333333336</v>
      </c>
      <c r="O11" s="322"/>
      <c r="P11" s="322"/>
      <c r="Q11" s="322"/>
      <c r="R11" s="322">
        <v>4</v>
      </c>
      <c r="S11" s="322"/>
      <c r="T11" s="322"/>
      <c r="U11" s="322"/>
      <c r="V11" s="322"/>
      <c r="W11" s="324"/>
    </row>
    <row r="12" spans="1:23" s="314" customFormat="1" ht="27" thickBot="1" x14ac:dyDescent="0.3">
      <c r="A12" s="320" t="s">
        <v>390</v>
      </c>
      <c r="B12" s="321" t="s">
        <v>357</v>
      </c>
      <c r="C12" s="320"/>
      <c r="D12" s="320">
        <v>4</v>
      </c>
      <c r="E12" s="320"/>
      <c r="F12" s="320"/>
      <c r="G12" s="322">
        <v>5</v>
      </c>
      <c r="H12" s="322">
        <f t="shared" si="0"/>
        <v>150</v>
      </c>
      <c r="I12" s="322">
        <f t="shared" si="1"/>
        <v>64</v>
      </c>
      <c r="J12" s="322">
        <v>32</v>
      </c>
      <c r="K12" s="322">
        <v>32</v>
      </c>
      <c r="L12" s="322"/>
      <c r="M12" s="322">
        <f t="shared" si="2"/>
        <v>86</v>
      </c>
      <c r="N12" s="323">
        <f t="shared" si="3"/>
        <v>0.57333333333333336</v>
      </c>
      <c r="O12" s="322"/>
      <c r="P12" s="322"/>
      <c r="Q12" s="322"/>
      <c r="R12" s="322">
        <v>4</v>
      </c>
      <c r="S12" s="322"/>
      <c r="T12" s="322"/>
      <c r="U12" s="322"/>
      <c r="V12" s="322"/>
      <c r="W12" s="324"/>
    </row>
    <row r="13" spans="1:23" s="314" customFormat="1" ht="27" thickBot="1" x14ac:dyDescent="0.3">
      <c r="A13" s="320" t="s">
        <v>391</v>
      </c>
      <c r="B13" s="321" t="s">
        <v>369</v>
      </c>
      <c r="C13" s="320"/>
      <c r="D13" s="320">
        <v>4</v>
      </c>
      <c r="E13" s="320"/>
      <c r="F13" s="320"/>
      <c r="G13" s="322">
        <v>5</v>
      </c>
      <c r="H13" s="322">
        <f t="shared" si="0"/>
        <v>150</v>
      </c>
      <c r="I13" s="322">
        <f t="shared" si="1"/>
        <v>64</v>
      </c>
      <c r="J13" s="322">
        <v>32</v>
      </c>
      <c r="K13" s="322">
        <v>32</v>
      </c>
      <c r="L13" s="322"/>
      <c r="M13" s="322">
        <f t="shared" si="2"/>
        <v>86</v>
      </c>
      <c r="N13" s="323">
        <f t="shared" si="3"/>
        <v>0.57333333333333336</v>
      </c>
      <c r="O13" s="322"/>
      <c r="P13" s="322"/>
      <c r="Q13" s="322"/>
      <c r="R13" s="322">
        <v>4</v>
      </c>
      <c r="S13" s="322"/>
      <c r="T13" s="322"/>
      <c r="U13" s="322"/>
      <c r="V13" s="322"/>
      <c r="W13" s="324"/>
    </row>
    <row r="14" spans="1:23" s="314" customFormat="1" ht="27" thickBot="1" x14ac:dyDescent="0.3">
      <c r="A14" s="320" t="s">
        <v>392</v>
      </c>
      <c r="B14" s="321" t="s">
        <v>384</v>
      </c>
      <c r="C14" s="320"/>
      <c r="D14" s="320">
        <v>4</v>
      </c>
      <c r="E14" s="320"/>
      <c r="F14" s="320"/>
      <c r="G14" s="322">
        <v>5</v>
      </c>
      <c r="H14" s="322">
        <f t="shared" si="0"/>
        <v>150</v>
      </c>
      <c r="I14" s="322">
        <f t="shared" si="1"/>
        <v>64</v>
      </c>
      <c r="J14" s="322">
        <v>32</v>
      </c>
      <c r="K14" s="322">
        <v>32</v>
      </c>
      <c r="L14" s="322"/>
      <c r="M14" s="322">
        <f t="shared" si="2"/>
        <v>86</v>
      </c>
      <c r="N14" s="323">
        <f t="shared" si="3"/>
        <v>0.57333333333333336</v>
      </c>
      <c r="O14" s="322"/>
      <c r="P14" s="322"/>
      <c r="Q14" s="322"/>
      <c r="R14" s="322">
        <v>4</v>
      </c>
      <c r="S14" s="322"/>
      <c r="T14" s="322"/>
      <c r="U14" s="322"/>
      <c r="V14" s="322"/>
      <c r="W14" s="324"/>
    </row>
    <row r="15" spans="1:23" s="314" customFormat="1" ht="13.8" thickBot="1" x14ac:dyDescent="0.3">
      <c r="A15" s="320" t="s">
        <v>393</v>
      </c>
      <c r="B15" s="321" t="s">
        <v>144</v>
      </c>
      <c r="C15" s="320"/>
      <c r="D15" s="320">
        <v>4</v>
      </c>
      <c r="E15" s="320"/>
      <c r="F15" s="320"/>
      <c r="G15" s="322">
        <v>5</v>
      </c>
      <c r="H15" s="322">
        <f t="shared" si="0"/>
        <v>150</v>
      </c>
      <c r="I15" s="322">
        <f t="shared" si="1"/>
        <v>64</v>
      </c>
      <c r="J15" s="322">
        <v>32</v>
      </c>
      <c r="K15" s="322">
        <v>32</v>
      </c>
      <c r="L15" s="322"/>
      <c r="M15" s="322">
        <f t="shared" si="2"/>
        <v>86</v>
      </c>
      <c r="N15" s="323">
        <f t="shared" si="3"/>
        <v>0.57333333333333336</v>
      </c>
      <c r="O15" s="322"/>
      <c r="P15" s="322"/>
      <c r="Q15" s="322"/>
      <c r="R15" s="322">
        <v>4</v>
      </c>
      <c r="S15" s="322"/>
      <c r="T15" s="322"/>
      <c r="U15" s="322"/>
      <c r="V15" s="322"/>
      <c r="W15" s="324"/>
    </row>
    <row r="16" spans="1:23" s="314" customFormat="1" ht="13.8" thickBot="1" x14ac:dyDescent="0.3">
      <c r="A16" s="320" t="s">
        <v>394</v>
      </c>
      <c r="B16" s="325" t="s">
        <v>339</v>
      </c>
      <c r="C16" s="320"/>
      <c r="D16" s="320">
        <v>4</v>
      </c>
      <c r="E16" s="320"/>
      <c r="F16" s="320"/>
      <c r="G16" s="322">
        <v>5</v>
      </c>
      <c r="H16" s="322">
        <f t="shared" si="0"/>
        <v>150</v>
      </c>
      <c r="I16" s="322">
        <f t="shared" si="1"/>
        <v>64</v>
      </c>
      <c r="J16" s="322">
        <v>32</v>
      </c>
      <c r="K16" s="322">
        <v>32</v>
      </c>
      <c r="L16" s="322"/>
      <c r="M16" s="322">
        <f t="shared" si="2"/>
        <v>86</v>
      </c>
      <c r="N16" s="323">
        <f t="shared" si="3"/>
        <v>0.57333333333333336</v>
      </c>
      <c r="O16" s="322"/>
      <c r="P16" s="322"/>
      <c r="Q16" s="322"/>
      <c r="R16" s="322">
        <v>4</v>
      </c>
      <c r="S16" s="322"/>
      <c r="T16" s="322"/>
      <c r="U16" s="322"/>
      <c r="V16" s="322"/>
      <c r="W16" s="324"/>
    </row>
    <row r="17" spans="1:23" s="314" customFormat="1" ht="13.8" thickBot="1" x14ac:dyDescent="0.3">
      <c r="A17" s="320" t="s">
        <v>395</v>
      </c>
      <c r="B17" s="321" t="s">
        <v>479</v>
      </c>
      <c r="C17" s="320"/>
      <c r="D17" s="320">
        <v>5</v>
      </c>
      <c r="E17" s="320"/>
      <c r="F17" s="320"/>
      <c r="G17" s="322">
        <v>5</v>
      </c>
      <c r="H17" s="322">
        <f t="shared" si="0"/>
        <v>150</v>
      </c>
      <c r="I17" s="322">
        <f t="shared" si="1"/>
        <v>64</v>
      </c>
      <c r="J17" s="322">
        <v>32</v>
      </c>
      <c r="K17" s="322">
        <v>32</v>
      </c>
      <c r="L17" s="322"/>
      <c r="M17" s="322">
        <f t="shared" si="2"/>
        <v>86</v>
      </c>
      <c r="N17" s="323">
        <f t="shared" si="3"/>
        <v>0.57333333333333336</v>
      </c>
      <c r="O17" s="322"/>
      <c r="P17" s="322"/>
      <c r="Q17" s="322"/>
      <c r="R17" s="322"/>
      <c r="S17" s="322">
        <v>4</v>
      </c>
      <c r="T17" s="322"/>
      <c r="U17" s="322"/>
      <c r="V17" s="322"/>
      <c r="W17" s="324"/>
    </row>
    <row r="18" spans="1:23" s="314" customFormat="1" ht="13.8" thickBot="1" x14ac:dyDescent="0.3">
      <c r="A18" s="320" t="s">
        <v>396</v>
      </c>
      <c r="B18" s="321" t="s">
        <v>371</v>
      </c>
      <c r="C18" s="320"/>
      <c r="D18" s="320">
        <v>5</v>
      </c>
      <c r="E18" s="320"/>
      <c r="F18" s="320"/>
      <c r="G18" s="322">
        <v>5</v>
      </c>
      <c r="H18" s="322">
        <f t="shared" si="0"/>
        <v>150</v>
      </c>
      <c r="I18" s="322">
        <f t="shared" si="1"/>
        <v>64</v>
      </c>
      <c r="J18" s="322">
        <v>32</v>
      </c>
      <c r="K18" s="322">
        <v>32</v>
      </c>
      <c r="L18" s="322"/>
      <c r="M18" s="322">
        <f t="shared" si="2"/>
        <v>86</v>
      </c>
      <c r="N18" s="323">
        <f t="shared" si="3"/>
        <v>0.57333333333333336</v>
      </c>
      <c r="O18" s="320"/>
      <c r="P18" s="320"/>
      <c r="Q18" s="320"/>
      <c r="R18" s="320"/>
      <c r="S18" s="322">
        <v>4</v>
      </c>
      <c r="T18" s="320"/>
      <c r="U18" s="320"/>
      <c r="V18" s="320"/>
      <c r="W18" s="324"/>
    </row>
    <row r="19" spans="1:23" s="314" customFormat="1" ht="13.8" thickBot="1" x14ac:dyDescent="0.3">
      <c r="A19" s="320" t="s">
        <v>397</v>
      </c>
      <c r="B19" s="321" t="s">
        <v>410</v>
      </c>
      <c r="C19" s="320"/>
      <c r="D19" s="320">
        <v>5</v>
      </c>
      <c r="E19" s="320"/>
      <c r="F19" s="320"/>
      <c r="G19" s="322">
        <v>5</v>
      </c>
      <c r="H19" s="322">
        <f t="shared" si="0"/>
        <v>150</v>
      </c>
      <c r="I19" s="322">
        <f t="shared" si="1"/>
        <v>64</v>
      </c>
      <c r="J19" s="322">
        <v>32</v>
      </c>
      <c r="K19" s="322">
        <v>32</v>
      </c>
      <c r="L19" s="322"/>
      <c r="M19" s="322">
        <f t="shared" si="2"/>
        <v>86</v>
      </c>
      <c r="N19" s="323">
        <f t="shared" si="3"/>
        <v>0.57333333333333336</v>
      </c>
      <c r="O19" s="320"/>
      <c r="P19" s="320"/>
      <c r="Q19" s="320"/>
      <c r="R19" s="320"/>
      <c r="S19" s="320"/>
      <c r="T19" s="320"/>
      <c r="U19" s="320"/>
      <c r="V19" s="320"/>
      <c r="W19" s="324"/>
    </row>
    <row r="20" spans="1:23" s="314" customFormat="1" ht="13.8" thickBot="1" x14ac:dyDescent="0.3">
      <c r="A20" s="320" t="s">
        <v>398</v>
      </c>
      <c r="B20" s="325" t="s">
        <v>338</v>
      </c>
      <c r="C20" s="320"/>
      <c r="D20" s="320">
        <v>6</v>
      </c>
      <c r="E20" s="320"/>
      <c r="F20" s="320"/>
      <c r="G20" s="322">
        <v>5</v>
      </c>
      <c r="H20" s="322">
        <f t="shared" si="0"/>
        <v>150</v>
      </c>
      <c r="I20" s="322">
        <f t="shared" si="1"/>
        <v>64</v>
      </c>
      <c r="J20" s="322">
        <v>32</v>
      </c>
      <c r="K20" s="322">
        <v>32</v>
      </c>
      <c r="L20" s="322"/>
      <c r="M20" s="322">
        <f t="shared" si="2"/>
        <v>86</v>
      </c>
      <c r="N20" s="323">
        <f t="shared" si="3"/>
        <v>0.57333333333333336</v>
      </c>
      <c r="O20" s="320"/>
      <c r="P20" s="320"/>
      <c r="Q20" s="320"/>
      <c r="R20" s="320"/>
      <c r="S20" s="320"/>
      <c r="T20" s="320">
        <v>4</v>
      </c>
      <c r="U20" s="320"/>
      <c r="V20" s="320"/>
      <c r="W20" s="324"/>
    </row>
    <row r="21" spans="1:23" s="314" customFormat="1" ht="13.8" thickBot="1" x14ac:dyDescent="0.3">
      <c r="A21" s="320" t="s">
        <v>399</v>
      </c>
      <c r="B21" s="321" t="s">
        <v>372</v>
      </c>
      <c r="C21" s="320"/>
      <c r="D21" s="320">
        <v>6</v>
      </c>
      <c r="E21" s="320"/>
      <c r="F21" s="320"/>
      <c r="G21" s="322">
        <v>5</v>
      </c>
      <c r="H21" s="322">
        <f t="shared" si="0"/>
        <v>150</v>
      </c>
      <c r="I21" s="322">
        <f t="shared" si="1"/>
        <v>64</v>
      </c>
      <c r="J21" s="322">
        <v>32</v>
      </c>
      <c r="K21" s="322">
        <v>32</v>
      </c>
      <c r="L21" s="322"/>
      <c r="M21" s="322">
        <f t="shared" si="2"/>
        <v>86</v>
      </c>
      <c r="N21" s="323">
        <f t="shared" si="3"/>
        <v>0.57333333333333336</v>
      </c>
      <c r="O21" s="320"/>
      <c r="P21" s="320"/>
      <c r="Q21" s="320"/>
      <c r="R21" s="320"/>
      <c r="S21" s="320"/>
      <c r="T21" s="320">
        <v>4</v>
      </c>
      <c r="U21" s="320"/>
      <c r="V21" s="320"/>
      <c r="W21" s="324"/>
    </row>
    <row r="22" spans="1:23" s="314" customFormat="1" ht="27" thickBot="1" x14ac:dyDescent="0.3">
      <c r="A22" s="320" t="s">
        <v>400</v>
      </c>
      <c r="B22" s="321" t="s">
        <v>442</v>
      </c>
      <c r="C22" s="320"/>
      <c r="D22" s="320">
        <v>6</v>
      </c>
      <c r="E22" s="320"/>
      <c r="F22" s="320"/>
      <c r="G22" s="322">
        <v>5</v>
      </c>
      <c r="H22" s="322">
        <f t="shared" si="0"/>
        <v>150</v>
      </c>
      <c r="I22" s="322">
        <f t="shared" si="1"/>
        <v>64</v>
      </c>
      <c r="J22" s="322">
        <v>32</v>
      </c>
      <c r="K22" s="322">
        <v>32</v>
      </c>
      <c r="L22" s="322"/>
      <c r="M22" s="322">
        <f t="shared" si="2"/>
        <v>86</v>
      </c>
      <c r="N22" s="323">
        <f t="shared" si="3"/>
        <v>0.57333333333333336</v>
      </c>
      <c r="O22" s="320"/>
      <c r="P22" s="320"/>
      <c r="Q22" s="320"/>
      <c r="R22" s="320"/>
      <c r="S22" s="320"/>
      <c r="T22" s="320">
        <v>4</v>
      </c>
      <c r="U22" s="320"/>
      <c r="V22" s="320"/>
      <c r="W22" s="324"/>
    </row>
    <row r="23" spans="1:23" s="314" customFormat="1" ht="13.8" thickBot="1" x14ac:dyDescent="0.3">
      <c r="A23" s="320" t="s">
        <v>401</v>
      </c>
      <c r="B23" s="321" t="s">
        <v>374</v>
      </c>
      <c r="C23" s="320"/>
      <c r="D23" s="320">
        <v>7</v>
      </c>
      <c r="E23" s="320"/>
      <c r="F23" s="320"/>
      <c r="G23" s="322">
        <v>5</v>
      </c>
      <c r="H23" s="322">
        <f t="shared" si="0"/>
        <v>150</v>
      </c>
      <c r="I23" s="322">
        <f t="shared" si="1"/>
        <v>64</v>
      </c>
      <c r="J23" s="322">
        <v>32</v>
      </c>
      <c r="K23" s="322">
        <v>32</v>
      </c>
      <c r="L23" s="322"/>
      <c r="M23" s="322">
        <f t="shared" si="2"/>
        <v>86</v>
      </c>
      <c r="N23" s="323">
        <f t="shared" si="3"/>
        <v>0.57333333333333336</v>
      </c>
      <c r="O23" s="320"/>
      <c r="P23" s="320"/>
      <c r="Q23" s="320"/>
      <c r="R23" s="320"/>
      <c r="S23" s="320"/>
      <c r="T23" s="320"/>
      <c r="U23" s="320">
        <v>4</v>
      </c>
      <c r="V23" s="320"/>
      <c r="W23" s="324"/>
    </row>
    <row r="24" spans="1:23" s="314" customFormat="1" ht="13.8" thickBot="1" x14ac:dyDescent="0.3">
      <c r="A24" s="320" t="s">
        <v>402</v>
      </c>
      <c r="B24" s="325" t="s">
        <v>375</v>
      </c>
      <c r="C24" s="320"/>
      <c r="D24" s="320">
        <v>7</v>
      </c>
      <c r="E24" s="320"/>
      <c r="F24" s="320"/>
      <c r="G24" s="322">
        <v>5</v>
      </c>
      <c r="H24" s="322">
        <f t="shared" si="0"/>
        <v>150</v>
      </c>
      <c r="I24" s="322">
        <f t="shared" si="1"/>
        <v>64</v>
      </c>
      <c r="J24" s="322">
        <v>32</v>
      </c>
      <c r="K24" s="322">
        <v>32</v>
      </c>
      <c r="L24" s="322"/>
      <c r="M24" s="322">
        <f t="shared" si="2"/>
        <v>86</v>
      </c>
      <c r="N24" s="323">
        <f t="shared" si="3"/>
        <v>0.57333333333333336</v>
      </c>
      <c r="O24" s="320"/>
      <c r="P24" s="320"/>
      <c r="Q24" s="320"/>
      <c r="R24" s="320"/>
      <c r="S24" s="320"/>
      <c r="T24" s="320"/>
      <c r="U24" s="320">
        <v>4</v>
      </c>
      <c r="V24" s="320"/>
      <c r="W24" s="324"/>
    </row>
    <row r="25" spans="1:23" s="314" customFormat="1" ht="27" thickBot="1" x14ac:dyDescent="0.3">
      <c r="A25" s="320" t="s">
        <v>403</v>
      </c>
      <c r="B25" s="325" t="s">
        <v>440</v>
      </c>
      <c r="C25" s="320"/>
      <c r="D25" s="320">
        <v>7</v>
      </c>
      <c r="E25" s="320"/>
      <c r="F25" s="320"/>
      <c r="G25" s="322">
        <v>5</v>
      </c>
      <c r="H25" s="322">
        <f t="shared" si="0"/>
        <v>150</v>
      </c>
      <c r="I25" s="322">
        <f t="shared" si="1"/>
        <v>64</v>
      </c>
      <c r="J25" s="322">
        <v>32</v>
      </c>
      <c r="K25" s="322">
        <v>32</v>
      </c>
      <c r="L25" s="322"/>
      <c r="M25" s="322">
        <f t="shared" si="2"/>
        <v>86</v>
      </c>
      <c r="N25" s="323">
        <f t="shared" si="3"/>
        <v>0.57333333333333336</v>
      </c>
      <c r="O25" s="320"/>
      <c r="P25" s="320"/>
      <c r="Q25" s="320"/>
      <c r="R25" s="320"/>
      <c r="S25" s="320"/>
      <c r="T25" s="320"/>
      <c r="U25" s="320">
        <v>4</v>
      </c>
      <c r="V25" s="320"/>
      <c r="W25" s="324"/>
    </row>
    <row r="26" spans="1:23" s="314" customFormat="1" ht="40.200000000000003" thickBot="1" x14ac:dyDescent="0.3">
      <c r="A26" s="320" t="s">
        <v>404</v>
      </c>
      <c r="B26" s="325" t="s">
        <v>351</v>
      </c>
      <c r="C26" s="320"/>
      <c r="D26" s="320">
        <v>7</v>
      </c>
      <c r="E26" s="320"/>
      <c r="F26" s="320"/>
      <c r="G26" s="322">
        <v>5</v>
      </c>
      <c r="H26" s="322">
        <f t="shared" si="0"/>
        <v>150</v>
      </c>
      <c r="I26" s="322">
        <f t="shared" si="1"/>
        <v>64</v>
      </c>
      <c r="J26" s="322">
        <v>32</v>
      </c>
      <c r="K26" s="322">
        <v>32</v>
      </c>
      <c r="L26" s="322"/>
      <c r="M26" s="322">
        <f t="shared" si="2"/>
        <v>86</v>
      </c>
      <c r="N26" s="323">
        <f t="shared" si="3"/>
        <v>0.57333333333333336</v>
      </c>
      <c r="O26" s="320"/>
      <c r="P26" s="320"/>
      <c r="Q26" s="320"/>
      <c r="R26" s="320"/>
      <c r="S26" s="320"/>
      <c r="T26" s="320"/>
      <c r="U26" s="320">
        <v>4</v>
      </c>
      <c r="V26" s="320"/>
      <c r="W26" s="324"/>
    </row>
    <row r="27" spans="1:23" s="314" customFormat="1" ht="40.200000000000003" thickBot="1" x14ac:dyDescent="0.3">
      <c r="A27" s="320" t="s">
        <v>405</v>
      </c>
      <c r="B27" s="325" t="s">
        <v>381</v>
      </c>
      <c r="C27" s="320"/>
      <c r="D27" s="320">
        <v>7</v>
      </c>
      <c r="E27" s="320"/>
      <c r="F27" s="320"/>
      <c r="G27" s="322">
        <v>5</v>
      </c>
      <c r="H27" s="322">
        <f t="shared" si="0"/>
        <v>150</v>
      </c>
      <c r="I27" s="322">
        <f t="shared" si="1"/>
        <v>64</v>
      </c>
      <c r="J27" s="322">
        <v>32</v>
      </c>
      <c r="K27" s="322">
        <v>32</v>
      </c>
      <c r="L27" s="322"/>
      <c r="M27" s="322">
        <f t="shared" si="2"/>
        <v>86</v>
      </c>
      <c r="N27" s="323">
        <f t="shared" si="3"/>
        <v>0.57333333333333336</v>
      </c>
      <c r="O27" s="320"/>
      <c r="P27" s="320"/>
      <c r="Q27" s="320"/>
      <c r="R27" s="320"/>
      <c r="S27" s="320"/>
      <c r="T27" s="320"/>
      <c r="U27" s="320">
        <v>4</v>
      </c>
      <c r="V27" s="320"/>
      <c r="W27" s="324"/>
    </row>
    <row r="28" spans="1:23" s="314" customFormat="1" ht="13.8" thickBot="1" x14ac:dyDescent="0.3">
      <c r="A28" s="320" t="s">
        <v>406</v>
      </c>
      <c r="B28" s="325" t="s">
        <v>378</v>
      </c>
      <c r="C28" s="320"/>
      <c r="D28" s="320">
        <v>7</v>
      </c>
      <c r="E28" s="320"/>
      <c r="F28" s="320"/>
      <c r="G28" s="322">
        <v>5</v>
      </c>
      <c r="H28" s="322">
        <f t="shared" si="0"/>
        <v>150</v>
      </c>
      <c r="I28" s="322">
        <f>SUM(J28:L28)</f>
        <v>64</v>
      </c>
      <c r="J28" s="322">
        <v>32</v>
      </c>
      <c r="K28" s="322">
        <v>32</v>
      </c>
      <c r="L28" s="322"/>
      <c r="M28" s="322">
        <f t="shared" si="2"/>
        <v>86</v>
      </c>
      <c r="N28" s="323">
        <f t="shared" si="3"/>
        <v>0.57333333333333336</v>
      </c>
      <c r="O28" s="320"/>
      <c r="P28" s="320"/>
      <c r="Q28" s="320"/>
      <c r="R28" s="320"/>
      <c r="S28" s="320"/>
      <c r="T28" s="320"/>
      <c r="U28" s="320">
        <v>4</v>
      </c>
      <c r="V28" s="320"/>
      <c r="W28" s="324"/>
    </row>
    <row r="29" spans="1:23" s="314" customFormat="1" ht="13.8" thickBot="1" x14ac:dyDescent="0.3">
      <c r="A29" s="320" t="s">
        <v>407</v>
      </c>
      <c r="B29" s="325" t="s">
        <v>441</v>
      </c>
      <c r="C29" s="320"/>
      <c r="D29" s="320">
        <v>7</v>
      </c>
      <c r="E29" s="320"/>
      <c r="F29" s="320"/>
      <c r="G29" s="322">
        <v>5</v>
      </c>
      <c r="H29" s="322">
        <f t="shared" si="0"/>
        <v>150</v>
      </c>
      <c r="I29" s="322">
        <f t="shared" si="1"/>
        <v>64</v>
      </c>
      <c r="J29" s="322">
        <v>32</v>
      </c>
      <c r="K29" s="322">
        <v>32</v>
      </c>
      <c r="L29" s="322"/>
      <c r="M29" s="322">
        <f t="shared" si="2"/>
        <v>86</v>
      </c>
      <c r="N29" s="323">
        <f t="shared" si="3"/>
        <v>0.57333333333333336</v>
      </c>
      <c r="O29" s="320"/>
      <c r="P29" s="320"/>
      <c r="Q29" s="320"/>
      <c r="R29" s="320"/>
      <c r="S29" s="320"/>
      <c r="T29" s="320"/>
      <c r="U29" s="320">
        <v>4</v>
      </c>
      <c r="V29" s="320"/>
      <c r="W29" s="324"/>
    </row>
    <row r="30" spans="1:23" s="314" customFormat="1" ht="13.8" thickBot="1" x14ac:dyDescent="0.3">
      <c r="A30" s="320" t="s">
        <v>408</v>
      </c>
      <c r="B30" s="325" t="s">
        <v>368</v>
      </c>
      <c r="C30" s="320"/>
      <c r="D30" s="320">
        <v>8</v>
      </c>
      <c r="E30" s="320"/>
      <c r="F30" s="320"/>
      <c r="G30" s="322">
        <v>5</v>
      </c>
      <c r="H30" s="322">
        <f t="shared" si="0"/>
        <v>150</v>
      </c>
      <c r="I30" s="322">
        <f t="shared" si="1"/>
        <v>64</v>
      </c>
      <c r="J30" s="322">
        <v>32</v>
      </c>
      <c r="K30" s="322">
        <v>32</v>
      </c>
      <c r="L30" s="322"/>
      <c r="M30" s="322">
        <f t="shared" si="2"/>
        <v>86</v>
      </c>
      <c r="N30" s="323">
        <f t="shared" si="3"/>
        <v>0.57333333333333336</v>
      </c>
      <c r="O30" s="320"/>
      <c r="P30" s="320"/>
      <c r="Q30" s="320"/>
      <c r="R30" s="320"/>
      <c r="S30" s="320"/>
      <c r="T30" s="320"/>
      <c r="U30" s="320">
        <v>4</v>
      </c>
      <c r="V30" s="320"/>
      <c r="W30" s="324"/>
    </row>
    <row r="31" spans="1:23" s="314" customFormat="1" ht="13.8" thickBot="1" x14ac:dyDescent="0.3">
      <c r="A31" s="320" t="s">
        <v>409</v>
      </c>
      <c r="B31" s="325" t="s">
        <v>458</v>
      </c>
      <c r="C31" s="320"/>
      <c r="D31" s="320">
        <v>8</v>
      </c>
      <c r="E31" s="320"/>
      <c r="F31" s="320"/>
      <c r="G31" s="322">
        <v>5</v>
      </c>
      <c r="H31" s="322">
        <f t="shared" si="0"/>
        <v>150</v>
      </c>
      <c r="I31" s="322">
        <f t="shared" si="1"/>
        <v>64</v>
      </c>
      <c r="J31" s="322">
        <v>32</v>
      </c>
      <c r="K31" s="322">
        <v>32</v>
      </c>
      <c r="L31" s="322"/>
      <c r="M31" s="322">
        <f t="shared" si="2"/>
        <v>86</v>
      </c>
      <c r="N31" s="323">
        <f t="shared" si="3"/>
        <v>0.57333333333333336</v>
      </c>
      <c r="O31" s="320"/>
      <c r="P31" s="320"/>
      <c r="Q31" s="320"/>
      <c r="R31" s="320"/>
      <c r="S31" s="320"/>
      <c r="T31" s="320"/>
      <c r="U31" s="320">
        <v>4</v>
      </c>
      <c r="V31" s="320"/>
      <c r="W31" s="324"/>
    </row>
    <row r="32" spans="1:23" s="314" customFormat="1" ht="13.8" thickBot="1" x14ac:dyDescent="0.3">
      <c r="A32" s="320" t="s">
        <v>411</v>
      </c>
      <c r="B32" s="325" t="s">
        <v>439</v>
      </c>
      <c r="C32" s="320"/>
      <c r="D32" s="320">
        <v>8</v>
      </c>
      <c r="E32" s="320"/>
      <c r="F32" s="320"/>
      <c r="G32" s="322">
        <v>5</v>
      </c>
      <c r="H32" s="322">
        <f t="shared" si="0"/>
        <v>150</v>
      </c>
      <c r="I32" s="322">
        <f t="shared" si="1"/>
        <v>64</v>
      </c>
      <c r="J32" s="322">
        <v>32</v>
      </c>
      <c r="K32" s="322">
        <v>32</v>
      </c>
      <c r="L32" s="322"/>
      <c r="M32" s="322">
        <f t="shared" si="2"/>
        <v>86</v>
      </c>
      <c r="N32" s="323">
        <f t="shared" si="3"/>
        <v>0.57333333333333336</v>
      </c>
      <c r="O32" s="320"/>
      <c r="P32" s="320"/>
      <c r="Q32" s="320"/>
      <c r="R32" s="320"/>
      <c r="S32" s="320"/>
      <c r="T32" s="320"/>
      <c r="U32" s="320"/>
      <c r="V32" s="320"/>
      <c r="W32" s="324"/>
    </row>
    <row r="33" spans="1:23" s="314" customFormat="1" ht="27" thickBot="1" x14ac:dyDescent="0.3">
      <c r="A33" s="320" t="s">
        <v>437</v>
      </c>
      <c r="B33" s="325" t="s">
        <v>454</v>
      </c>
      <c r="C33" s="320"/>
      <c r="D33" s="320">
        <v>8</v>
      </c>
      <c r="E33" s="320"/>
      <c r="F33" s="320"/>
      <c r="G33" s="322">
        <v>5</v>
      </c>
      <c r="H33" s="322">
        <f t="shared" si="0"/>
        <v>150</v>
      </c>
      <c r="I33" s="322">
        <f t="shared" si="1"/>
        <v>64</v>
      </c>
      <c r="J33" s="322">
        <v>32</v>
      </c>
      <c r="K33" s="322">
        <v>32</v>
      </c>
      <c r="L33" s="322"/>
      <c r="M33" s="322">
        <f t="shared" si="2"/>
        <v>86</v>
      </c>
      <c r="N33" s="323">
        <f t="shared" si="3"/>
        <v>0.57333333333333336</v>
      </c>
      <c r="O33" s="320"/>
      <c r="P33" s="320"/>
      <c r="Q33" s="320"/>
      <c r="R33" s="320"/>
      <c r="S33" s="320"/>
      <c r="T33" s="320"/>
      <c r="U33" s="320"/>
      <c r="V33" s="320"/>
      <c r="W33" s="324"/>
    </row>
    <row r="34" spans="1:23" s="314" customFormat="1" ht="27" thickBot="1" x14ac:dyDescent="0.3">
      <c r="A34" s="320" t="s">
        <v>438</v>
      </c>
      <c r="B34" s="321" t="s">
        <v>478</v>
      </c>
      <c r="C34" s="320"/>
      <c r="D34" s="320">
        <v>8</v>
      </c>
      <c r="E34" s="320"/>
      <c r="F34" s="320"/>
      <c r="G34" s="322">
        <v>5</v>
      </c>
      <c r="H34" s="322">
        <f t="shared" ref="H34" si="4">G34*30</f>
        <v>150</v>
      </c>
      <c r="I34" s="322">
        <f t="shared" ref="I34" si="5">SUM(J34:L34)</f>
        <v>64</v>
      </c>
      <c r="J34" s="322">
        <v>32</v>
      </c>
      <c r="K34" s="322">
        <v>32</v>
      </c>
      <c r="L34" s="322"/>
      <c r="M34" s="322">
        <f t="shared" ref="M34" si="6">H34-I34</f>
        <v>86</v>
      </c>
      <c r="N34" s="323">
        <f t="shared" ref="N34" si="7">(H34-I34)/H34</f>
        <v>0.57333333333333336</v>
      </c>
      <c r="O34" s="320"/>
      <c r="P34" s="320"/>
      <c r="Q34" s="320"/>
      <c r="R34" s="320"/>
      <c r="S34" s="320"/>
      <c r="T34" s="320"/>
      <c r="U34" s="320"/>
      <c r="V34" s="320"/>
      <c r="W34" s="324"/>
    </row>
    <row r="35" spans="1:23" s="314" customFormat="1" ht="13.8" thickBot="1" x14ac:dyDescent="0.3">
      <c r="A35" s="320" t="s">
        <v>459</v>
      </c>
      <c r="B35" s="481" t="s">
        <v>373</v>
      </c>
      <c r="C35" s="320"/>
      <c r="D35" s="320">
        <v>8</v>
      </c>
      <c r="E35" s="320"/>
      <c r="F35" s="320"/>
      <c r="G35" s="322">
        <v>5</v>
      </c>
      <c r="H35" s="322">
        <f>G35*30</f>
        <v>150</v>
      </c>
      <c r="I35" s="322">
        <f>SUM(J35:L35)</f>
        <v>64</v>
      </c>
      <c r="J35" s="322">
        <v>32</v>
      </c>
      <c r="K35" s="322">
        <v>32</v>
      </c>
      <c r="L35" s="322"/>
      <c r="M35" s="322">
        <f>H35-I35</f>
        <v>86</v>
      </c>
      <c r="N35" s="323">
        <f>(H35-I35)/H35</f>
        <v>0.57333333333333336</v>
      </c>
      <c r="O35" s="320"/>
      <c r="P35" s="320"/>
      <c r="Q35" s="320"/>
      <c r="R35" s="320"/>
      <c r="S35" s="320"/>
      <c r="T35" s="320"/>
      <c r="U35" s="320"/>
      <c r="V35" s="320"/>
      <c r="W35" s="324"/>
    </row>
    <row r="36" spans="1:23" s="314" customFormat="1" ht="13.8" thickBot="1" x14ac:dyDescent="0.3">
      <c r="A36" s="320"/>
      <c r="B36" s="478" t="s">
        <v>27</v>
      </c>
      <c r="C36" s="478"/>
      <c r="D36" s="478"/>
      <c r="E36" s="478"/>
      <c r="F36" s="479"/>
      <c r="G36" s="241">
        <v>51</v>
      </c>
      <c r="H36" s="242">
        <f>G36*30</f>
        <v>1530</v>
      </c>
      <c r="I36" s="242">
        <f t="shared" ref="I36" si="8">SUM(J36:L36)</f>
        <v>632</v>
      </c>
      <c r="J36" s="242">
        <v>256</v>
      </c>
      <c r="K36" s="242">
        <v>376</v>
      </c>
      <c r="L36" s="242"/>
      <c r="M36" s="243">
        <f>H36-I36</f>
        <v>898</v>
      </c>
      <c r="N36" s="244">
        <f>(H36-I36)/H36</f>
        <v>0.58692810457516342</v>
      </c>
      <c r="O36" s="320"/>
      <c r="P36" s="320"/>
      <c r="Q36" s="320"/>
      <c r="R36" s="320"/>
      <c r="S36" s="320"/>
      <c r="T36" s="320"/>
      <c r="U36" s="320">
        <v>4</v>
      </c>
      <c r="V36" s="320"/>
      <c r="W36" s="324"/>
    </row>
    <row r="37" spans="1:23" ht="16.2" thickBot="1" x14ac:dyDescent="0.35">
      <c r="A37" s="186"/>
      <c r="O37" s="245"/>
      <c r="P37" s="246"/>
      <c r="Q37" s="245">
        <f>Q8</f>
        <v>4</v>
      </c>
      <c r="R37" s="247">
        <f>R11+R16</f>
        <v>8</v>
      </c>
      <c r="S37" s="245">
        <v>6</v>
      </c>
      <c r="T37" s="248">
        <v>8</v>
      </c>
      <c r="U37" s="249">
        <v>10</v>
      </c>
      <c r="V37" s="248">
        <v>7</v>
      </c>
    </row>
  </sheetData>
  <protectedRanges>
    <protectedRange sqref="B21" name="Диапазон1_1"/>
    <protectedRange sqref="B23" name="Диапазон1_84_1"/>
    <protectedRange sqref="B22" name="Диапазон1_4_1"/>
    <protectedRange sqref="B34:B35" name="Диапазон1_24_1"/>
  </protectedRanges>
  <mergeCells count="22">
    <mergeCell ref="F4:F7"/>
    <mergeCell ref="I4:I7"/>
    <mergeCell ref="J4:L4"/>
    <mergeCell ref="J5:J7"/>
    <mergeCell ref="K5:K7"/>
    <mergeCell ref="L5:L7"/>
    <mergeCell ref="U3:V3"/>
    <mergeCell ref="A2:A7"/>
    <mergeCell ref="B2:B7"/>
    <mergeCell ref="C2:F2"/>
    <mergeCell ref="G2:G7"/>
    <mergeCell ref="H2:N2"/>
    <mergeCell ref="C3:C7"/>
    <mergeCell ref="D3:D7"/>
    <mergeCell ref="E3:F3"/>
    <mergeCell ref="H3:H7"/>
    <mergeCell ref="I3:L3"/>
    <mergeCell ref="M3:N7"/>
    <mergeCell ref="O3:P3"/>
    <mergeCell ref="Q3:R3"/>
    <mergeCell ref="S3:T3"/>
    <mergeCell ref="E4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Налаштування</vt:lpstr>
      <vt:lpstr>Титульна сторінка</vt:lpstr>
      <vt:lpstr>НП_БАК_4</vt:lpstr>
      <vt:lpstr>Довідники</vt:lpstr>
      <vt:lpstr>Дисципліни по семестрах</vt:lpstr>
      <vt:lpstr>Лист1</vt:lpstr>
      <vt:lpstr>Додаток до НП</vt:lpstr>
      <vt:lpstr>Налаштування!Область_печати</vt:lpstr>
      <vt:lpstr>НП_БАК_4!Область_печати</vt:lpstr>
      <vt:lpstr>'Титульна сторінка'!Область_печати</vt:lpstr>
    </vt:vector>
  </TitlesOfParts>
  <Company>ЖДТУ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Kotenko</dc:creator>
  <cp:lastModifiedBy>Admin</cp:lastModifiedBy>
  <cp:lastPrinted>2021-05-31T11:06:08Z</cp:lastPrinted>
  <dcterms:created xsi:type="dcterms:W3CDTF">1998-12-02T08:44:47Z</dcterms:created>
  <dcterms:modified xsi:type="dcterms:W3CDTF">2022-07-29T11:21:24Z</dcterms:modified>
</cp:coreProperties>
</file>