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КАФЕДРА\КАФЕДРА ЖДТУ\ДИСЦІПЛИНИ\ПГР\ПАКЕТИ ДОКУМЕНТІВ\2020-2021\"/>
    </mc:Choice>
  </mc:AlternateContent>
  <bookViews>
    <workbookView xWindow="0" yWindow="0" windowWidth="20490" windowHeight="7545"/>
  </bookViews>
  <sheets>
    <sheet name="ПГР, РР-48, 49к" sheetId="1" r:id="rId1"/>
    <sheet name="ПГР, ГГ-27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7" i="2" l="1"/>
  <c r="W17" i="2"/>
  <c r="AD17" i="2" s="1"/>
  <c r="AA16" i="2"/>
  <c r="W16" i="2"/>
  <c r="AD16" i="2" s="1"/>
  <c r="AA15" i="2"/>
  <c r="W15" i="2"/>
  <c r="AD15" i="2" s="1"/>
  <c r="AA14" i="2"/>
  <c r="Z14" i="2"/>
  <c r="W14" i="2"/>
  <c r="AD14" i="2" s="1"/>
  <c r="AC13" i="2"/>
  <c r="AA13" i="2"/>
  <c r="Z13" i="2"/>
  <c r="W13" i="2"/>
  <c r="AD13" i="2" s="1"/>
  <c r="AD12" i="2"/>
  <c r="AC12" i="2"/>
  <c r="AA12" i="2"/>
  <c r="W12" i="2"/>
  <c r="AC11" i="2"/>
  <c r="AA11" i="2"/>
  <c r="Z11" i="2"/>
  <c r="W11" i="2"/>
  <c r="AD11" i="2" s="1"/>
  <c r="AA10" i="2"/>
  <c r="Z10" i="2"/>
  <c r="W10" i="2"/>
  <c r="AC10" i="2" s="1"/>
  <c r="AA9" i="2"/>
  <c r="Z9" i="2"/>
  <c r="W9" i="2"/>
  <c r="AD9" i="2" s="1"/>
  <c r="AC8" i="2"/>
  <c r="AA8" i="2"/>
  <c r="W8" i="2"/>
  <c r="AD8" i="2" s="1"/>
  <c r="AC7" i="2"/>
  <c r="AA7" i="2"/>
  <c r="Z7" i="2"/>
  <c r="W7" i="2"/>
  <c r="AD7" i="2" s="1"/>
  <c r="AD6" i="2"/>
  <c r="AC6" i="2"/>
  <c r="AA6" i="2"/>
  <c r="W6" i="2"/>
  <c r="AD5" i="2"/>
  <c r="AC5" i="2"/>
  <c r="AA5" i="2"/>
  <c r="W5" i="2"/>
  <c r="BF28" i="1"/>
  <c r="BE28" i="1"/>
  <c r="BC28" i="1"/>
  <c r="BB28" i="1"/>
  <c r="BH28" i="1" s="1"/>
  <c r="BH27" i="1"/>
  <c r="BF27" i="1"/>
  <c r="BC27" i="1"/>
  <c r="BB27" i="1"/>
  <c r="BH26" i="1"/>
  <c r="BF26" i="1"/>
  <c r="BC26" i="1"/>
  <c r="BB26" i="1"/>
  <c r="BH25" i="1"/>
  <c r="BF25" i="1"/>
  <c r="BC25" i="1"/>
  <c r="BB25" i="1"/>
  <c r="BF23" i="1"/>
  <c r="BE23" i="1"/>
  <c r="BC23" i="1"/>
  <c r="BB23" i="1"/>
  <c r="BH23" i="1" s="1"/>
  <c r="BF22" i="1"/>
  <c r="BC22" i="1"/>
  <c r="BB22" i="1"/>
  <c r="BH22" i="1" s="1"/>
  <c r="BH21" i="1"/>
  <c r="BF21" i="1"/>
  <c r="BC21" i="1"/>
  <c r="BB21" i="1"/>
  <c r="BF20" i="1"/>
  <c r="BC20" i="1"/>
  <c r="BB20" i="1"/>
  <c r="BH20" i="1" s="1"/>
  <c r="BF19" i="1"/>
  <c r="BC19" i="1"/>
  <c r="BB19" i="1"/>
  <c r="BH19" i="1" s="1"/>
  <c r="BF18" i="1"/>
  <c r="BC18" i="1"/>
  <c r="BB18" i="1"/>
  <c r="BH18" i="1" s="1"/>
  <c r="BH17" i="1"/>
  <c r="BF17" i="1"/>
  <c r="BC17" i="1"/>
  <c r="BB17" i="1"/>
  <c r="BF16" i="1"/>
  <c r="BE16" i="1"/>
  <c r="BC16" i="1"/>
  <c r="BB16" i="1"/>
  <c r="BH16" i="1" s="1"/>
  <c r="BF15" i="1"/>
  <c r="BE15" i="1"/>
  <c r="BC15" i="1"/>
  <c r="BB15" i="1"/>
  <c r="BH15" i="1" s="1"/>
  <c r="BH14" i="1"/>
  <c r="BF14" i="1"/>
  <c r="BC14" i="1"/>
  <c r="BB14" i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F13" i="1"/>
  <c r="BC13" i="1"/>
  <c r="BB13" i="1"/>
  <c r="BH13" i="1" s="1"/>
  <c r="B13" i="1"/>
  <c r="BF12" i="1"/>
  <c r="BC12" i="1"/>
  <c r="BB12" i="1"/>
  <c r="BH12" i="1" s="1"/>
  <c r="B12" i="1"/>
  <c r="BH11" i="1"/>
  <c r="BF11" i="1"/>
  <c r="BC11" i="1"/>
  <c r="BB11" i="1"/>
  <c r="BF10" i="1"/>
  <c r="BE10" i="1"/>
  <c r="BC10" i="1"/>
  <c r="BB10" i="1"/>
  <c r="BF9" i="1"/>
  <c r="BE9" i="1"/>
  <c r="BC9" i="1"/>
  <c r="BB9" i="1"/>
  <c r="BH9" i="1" s="1"/>
  <c r="BH8" i="1"/>
  <c r="BF8" i="1"/>
  <c r="BC8" i="1"/>
  <c r="BB8" i="1"/>
  <c r="BH7" i="1"/>
  <c r="BF7" i="1"/>
  <c r="BC7" i="1"/>
  <c r="BB7" i="1"/>
  <c r="BH6" i="1"/>
  <c r="BF6" i="1"/>
  <c r="BC6" i="1"/>
  <c r="BB6" i="1"/>
  <c r="AC9" i="2" l="1"/>
  <c r="AC14" i="2"/>
  <c r="AC15" i="2"/>
  <c r="AC16" i="2"/>
  <c r="AC17" i="2"/>
  <c r="AD10" i="2"/>
</calcChain>
</file>

<file path=xl/sharedStrings.xml><?xml version="1.0" encoding="utf-8"?>
<sst xmlns="http://schemas.openxmlformats.org/spreadsheetml/2006/main" count="443" uniqueCount="113">
  <si>
    <t>Увага! Студенти в яких 20 і більше пропусків мають "закрити н-ки", щоб отримати оцінку автоматом або допуск до екзамену.</t>
  </si>
  <si>
    <t>РР-48</t>
  </si>
  <si>
    <t>Z</t>
  </si>
  <si>
    <t>nд</t>
  </si>
  <si>
    <t>Lорг</t>
  </si>
  <si>
    <t>Lмч</t>
  </si>
  <si>
    <t>Lвент</t>
  </si>
  <si>
    <t>Lконв</t>
  </si>
  <si>
    <t>КР№1</t>
  </si>
  <si>
    <t>Підсумкова</t>
  </si>
  <si>
    <t>КР№2</t>
  </si>
  <si>
    <t>КР№3</t>
  </si>
  <si>
    <t>Середня оцінка по контр.</t>
  </si>
  <si>
    <t>Середня оцінка по практичних</t>
  </si>
  <si>
    <t>Кількість пропусків</t>
  </si>
  <si>
    <t>Додаткові бали за відвідування</t>
  </si>
  <si>
    <t>Самостійна робота</t>
  </si>
  <si>
    <t>Реферат</t>
  </si>
  <si>
    <t>Попередня ітогова оцінка</t>
  </si>
  <si>
    <t>Абрамович Андрій Валерійович</t>
  </si>
  <si>
    <t>н</t>
  </si>
  <si>
    <t>Бех Олексій Олексійович</t>
  </si>
  <si>
    <t>Бігоцький Ігор Ігорович</t>
  </si>
  <si>
    <t>Бовсунівський Владислав Віталійович</t>
  </si>
  <si>
    <t>Весельський Андрій Йосипович</t>
  </si>
  <si>
    <t>Войналович Тарас Юрійович</t>
  </si>
  <si>
    <t>Гаврилов Микола Вікторович</t>
  </si>
  <si>
    <t>Дзядевич Володимир Сергійович</t>
  </si>
  <si>
    <t>Жаркой Ерік Олександрович</t>
  </si>
  <si>
    <t>Князєв Дмитро Романович</t>
  </si>
  <si>
    <t>Ковалевський Ярослав Володимирович</t>
  </si>
  <si>
    <t>Лапіна Діана Олександрівна</t>
  </si>
  <si>
    <t>Петренко Назар Миколайович</t>
  </si>
  <si>
    <t>Савчук Микола Анатолійович</t>
  </si>
  <si>
    <t>Саламаха Олег Юрійович</t>
  </si>
  <si>
    <t>Тарасенко Роман Ігоревич</t>
  </si>
  <si>
    <t>Трохимчук Владислав Олександрович</t>
  </si>
  <si>
    <t>Юськов Микола Борисович</t>
  </si>
  <si>
    <t>РР-49к</t>
  </si>
  <si>
    <t>Кучер Андрій Андрійович</t>
  </si>
  <si>
    <t>Олексійчук Микола Юрійович</t>
  </si>
  <si>
    <t>Стаднік Артем Сергійович</t>
  </si>
  <si>
    <r>
      <t>Ш</t>
    </r>
    <r>
      <rPr>
        <u/>
        <sz val="14"/>
        <color theme="1"/>
        <rFont val="Times New Roman"/>
        <family val="1"/>
        <charset val="204"/>
      </rPr>
      <t>о</t>
    </r>
    <r>
      <rPr>
        <sz val="14"/>
        <color theme="1"/>
        <rFont val="Times New Roman"/>
        <family val="2"/>
        <charset val="204"/>
      </rPr>
      <t>стак Ілля Олексійович</t>
    </r>
  </si>
  <si>
    <t>Лекція № 1. Основні поняття і терміни підземних гірничих робіт</t>
  </si>
  <si>
    <t>Розрахунок запасів шахтного поля неправильної форми</t>
  </si>
  <si>
    <t>Кількість очисних вибоїв</t>
  </si>
  <si>
    <t>Лекція № 2. Особливості гірничо-геологічних умов при проведенні виробок.</t>
  </si>
  <si>
    <t>Розрахунок довжини лави за техніко-організіційними чинниками</t>
  </si>
  <si>
    <t>Лекція № 3. Рудникова атмосфера та вимоги до провітрювання.</t>
  </si>
  <si>
    <t>Розрахунок довжини лави за чинником вентиляції та продуктивністю конвеєра</t>
  </si>
  <si>
    <t>Провітрювання вибою виробки при її проходці 1</t>
  </si>
  <si>
    <t>Лекція № 4. Загальні відомості про будівництво гірничих підприємств.</t>
  </si>
  <si>
    <t>Провітрювання вибою виробки при її проходці 2</t>
  </si>
  <si>
    <t>Лекція № 5. Загальні відомості про спорудження гірничих виробок.</t>
  </si>
  <si>
    <t>Розрахунок поперечного перерізу</t>
  </si>
  <si>
    <t>Розрахунок рамного кріплення 1</t>
  </si>
  <si>
    <t>Лекція № 6. Розкриття шахтних полів.</t>
  </si>
  <si>
    <t>Розрахунок рамного кріплення 2</t>
  </si>
  <si>
    <t>Лекція № 6. Розкриття нових горизонтів діючих шахт. Приствольні двори.</t>
  </si>
  <si>
    <t>Типи прохідницьких комбайнів</t>
  </si>
  <si>
    <t>Розрахунок швидкості проведення виробки комбайном вибіркової дії</t>
  </si>
  <si>
    <t>Лекція № 7. Підготовка шахтних полів.</t>
  </si>
  <si>
    <t>Розрахунок паспорту БВР</t>
  </si>
  <si>
    <t>Лекція № 9. Процеси очисної виїмки вугілля</t>
  </si>
  <si>
    <t>Будова схеми розташування шпурів</t>
  </si>
  <si>
    <t>Лекція № 10. Системи розробки пластових родовищ.</t>
  </si>
  <si>
    <t>Визначення трудомісткості прохідницького циклу</t>
  </si>
  <si>
    <t>Лекція № 11. Особливі випадки розробки вугільних пластів.</t>
  </si>
  <si>
    <t>Визначення кількості прохідників і основних ТЕП</t>
  </si>
  <si>
    <t>Загальні відомості з підземної розробки рудних і нерудних гірських порід.</t>
  </si>
  <si>
    <t>Лекція № 12. Основні технологічні процеси очисної виїмки.</t>
  </si>
  <si>
    <t>Визначення тривалості прохідницького процесу</t>
  </si>
  <si>
    <t>Вихідний після Дня Перемоги</t>
  </si>
  <si>
    <t>Лекція № 14. Підготовка й розкриття рудних родовищ.</t>
  </si>
  <si>
    <t>Лекція № 15. Характерні системи розробки рудних родовищ.</t>
  </si>
  <si>
    <t>Правила безпеки при ліквидації виробок</t>
  </si>
  <si>
    <t>Лекція № 15. Ліквідація й консервація підприємств з видобутку корисних копалин. Використання гірничих виробок у народному господарстві. Лекція № 16. Технологічні заходи по зниженню екологічного навантаження при підземній розробці родовищ.</t>
  </si>
  <si>
    <t>ЗНО</t>
  </si>
  <si>
    <t>,</t>
  </si>
  <si>
    <t>0- відсутній</t>
  </si>
  <si>
    <t>1-присутній</t>
  </si>
  <si>
    <t>Лекція № 8. Процеси очисної виїмки вугілля.</t>
  </si>
  <si>
    <t xml:space="preserve">Лекція № 13. </t>
  </si>
  <si>
    <r>
      <t xml:space="preserve">Увага! Студенти в яких </t>
    </r>
    <r>
      <rPr>
        <b/>
        <u/>
        <sz val="24"/>
        <color rgb="FFFF0000"/>
        <rFont val="Times New Roman"/>
        <family val="1"/>
        <charset val="204"/>
      </rPr>
      <t>8</t>
    </r>
    <r>
      <rPr>
        <b/>
        <sz val="24"/>
        <color rgb="FFFF0000"/>
        <rFont val="Times New Roman"/>
        <family val="1"/>
        <charset val="204"/>
      </rPr>
      <t xml:space="preserve"> і більше пропусків лекцій мають "закрити н-ки", щоб отримати оцінку автоматом або допуск до екзамену.</t>
    </r>
  </si>
  <si>
    <t>Ардашкін Микита Олегович</t>
  </si>
  <si>
    <t>Балюта Даша Сергіївна</t>
  </si>
  <si>
    <t>Клеченко Альона Іванівна</t>
  </si>
  <si>
    <t>Котвіцький Богдан Юрійович</t>
  </si>
  <si>
    <t>Мартинчик Ілля Костянтинович</t>
  </si>
  <si>
    <t>Мельник Дмитрій Андрійович</t>
  </si>
  <si>
    <t>Оліфіренко Назарій Валентинович</t>
  </si>
  <si>
    <t>Розбицька Анастасія Романівна</t>
  </si>
  <si>
    <t>Семенчук Юрій Віталійович</t>
  </si>
  <si>
    <t>Скрицька Тетяна Романівна</t>
  </si>
  <si>
    <t>Сорочинський Андрій Петрович</t>
  </si>
  <si>
    <t>Щавлінська Діана Володимирівна</t>
  </si>
  <si>
    <t>Яковишин Борис Михайлович</t>
  </si>
  <si>
    <t>Лекція № 1.</t>
  </si>
  <si>
    <t>Лекція № 2.</t>
  </si>
  <si>
    <t>Лекція № 3.</t>
  </si>
  <si>
    <t>Лекція № 4.</t>
  </si>
  <si>
    <t>Лекція № 5.</t>
  </si>
  <si>
    <t>Лекція № 6.</t>
  </si>
  <si>
    <t>Лекція № 7.</t>
  </si>
  <si>
    <t>Лекція № 8.</t>
  </si>
  <si>
    <t>Лекція № 9</t>
  </si>
  <si>
    <t>Лекція № 10</t>
  </si>
  <si>
    <t>Лекція № 11</t>
  </si>
  <si>
    <t>Лекція № 12</t>
  </si>
  <si>
    <t>Лекція № 13</t>
  </si>
  <si>
    <t>Лекція № 14</t>
  </si>
  <si>
    <t>Лекція № 15</t>
  </si>
  <si>
    <t>Лекція №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</si>
</sst>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4"/>
      <color theme="1"/>
      <name val="Times New Roman"/>
      <family val="2"/>
      <charset val="204"/>
    </font>
    <font>
      <b/>
      <sz val="2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4"/>
      <name val="Times New Roman"/>
      <family val="2"/>
      <charset val="204"/>
    </font>
    <font>
      <b/>
      <sz val="10"/>
      <color rgb="FFFF0000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4"/>
      <color rgb="FFFF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u/>
      <sz val="24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0" fillId="0" borderId="1" xfId="0" applyBorder="1"/>
    <xf numFmtId="14" fontId="0" fillId="2" borderId="1" xfId="0" applyNumberFormat="1" applyFill="1" applyBorder="1" applyAlignment="1">
      <alignment horizontal="center" vertical="center" textRotation="90"/>
    </xf>
    <xf numFmtId="14" fontId="0" fillId="3" borderId="1" xfId="0" applyNumberFormat="1" applyFill="1" applyBorder="1" applyAlignment="1">
      <alignment horizontal="center" vertical="center" textRotation="90"/>
    </xf>
    <xf numFmtId="14" fontId="0" fillId="4" borderId="1" xfId="0" applyNumberFormat="1" applyFill="1" applyBorder="1" applyAlignment="1">
      <alignment horizontal="center" vertical="center" textRotation="90"/>
    </xf>
    <xf numFmtId="14" fontId="0" fillId="3" borderId="2" xfId="0" applyNumberFormat="1" applyFill="1" applyBorder="1" applyAlignment="1">
      <alignment horizontal="center" vertical="center" textRotation="90"/>
    </xf>
    <xf numFmtId="14" fontId="2" fillId="5" borderId="1" xfId="0" applyNumberFormat="1" applyFont="1" applyFill="1" applyBorder="1" applyAlignment="1">
      <alignment horizontal="center" vertical="center" textRotation="90"/>
    </xf>
    <xf numFmtId="14" fontId="0" fillId="6" borderId="3" xfId="0" applyNumberFormat="1" applyFill="1" applyBorder="1" applyAlignment="1">
      <alignment horizontal="center" vertical="center" textRotation="90"/>
    </xf>
    <xf numFmtId="14" fontId="0" fillId="2" borderId="4" xfId="0" applyNumberFormat="1" applyFill="1" applyBorder="1" applyAlignment="1">
      <alignment horizontal="center" vertical="center" textRotation="90"/>
    </xf>
    <xf numFmtId="14" fontId="0" fillId="7" borderId="1" xfId="0" applyNumberFormat="1" applyFill="1" applyBorder="1" applyAlignment="1">
      <alignment horizontal="center" vertical="center" textRotation="90"/>
    </xf>
    <xf numFmtId="14" fontId="0" fillId="8" borderId="1" xfId="0" applyNumberFormat="1" applyFill="1" applyBorder="1" applyAlignment="1">
      <alignment horizontal="center" vertical="center" textRotation="90"/>
    </xf>
    <xf numFmtId="14" fontId="3" fillId="5" borderId="1" xfId="0" applyNumberFormat="1" applyFont="1" applyFill="1" applyBorder="1" applyAlignment="1">
      <alignment horizontal="center" vertical="center" textRotation="90"/>
    </xf>
    <xf numFmtId="14" fontId="0" fillId="2" borderId="2" xfId="0" applyNumberFormat="1" applyFill="1" applyBorder="1" applyAlignment="1">
      <alignment horizontal="center" vertical="center" textRotation="90"/>
    </xf>
    <xf numFmtId="14" fontId="0" fillId="3" borderId="5" xfId="0" applyNumberFormat="1" applyFill="1" applyBorder="1" applyAlignment="1">
      <alignment horizontal="center" vertical="center" textRotation="90"/>
    </xf>
    <xf numFmtId="0" fontId="4" fillId="9" borderId="4" xfId="0" applyFont="1" applyFill="1" applyBorder="1" applyAlignment="1">
      <alignment textRotation="90" wrapText="1"/>
    </xf>
    <xf numFmtId="0" fontId="4" fillId="9" borderId="1" xfId="0" applyFont="1" applyFill="1" applyBorder="1" applyAlignment="1">
      <alignment textRotation="90" wrapText="1"/>
    </xf>
    <xf numFmtId="14" fontId="5" fillId="9" borderId="1" xfId="0" applyNumberFormat="1" applyFont="1" applyFill="1" applyBorder="1" applyAlignment="1">
      <alignment horizontal="center" textRotation="90"/>
    </xf>
    <xf numFmtId="0" fontId="6" fillId="9" borderId="1" xfId="0" applyFont="1" applyFill="1" applyBorder="1" applyAlignment="1">
      <alignment textRotation="90" wrapText="1"/>
    </xf>
    <xf numFmtId="0" fontId="7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3" borderId="2" xfId="0" applyFill="1" applyBorder="1"/>
    <xf numFmtId="0" fontId="2" fillId="5" borderId="1" xfId="0" applyFont="1" applyFill="1" applyBorder="1"/>
    <xf numFmtId="0" fontId="0" fillId="6" borderId="6" xfId="0" applyFill="1" applyBorder="1"/>
    <xf numFmtId="0" fontId="0" fillId="2" borderId="4" xfId="0" applyFill="1" applyBorder="1"/>
    <xf numFmtId="0" fontId="0" fillId="7" borderId="1" xfId="0" applyFill="1" applyBorder="1"/>
    <xf numFmtId="0" fontId="8" fillId="5" borderId="1" xfId="0" applyFont="1" applyFill="1" applyBorder="1"/>
    <xf numFmtId="0" fontId="0" fillId="8" borderId="1" xfId="0" applyFill="1" applyBorder="1"/>
    <xf numFmtId="0" fontId="0" fillId="2" borderId="2" xfId="0" applyFill="1" applyBorder="1"/>
    <xf numFmtId="0" fontId="0" fillId="3" borderId="7" xfId="0" applyFill="1" applyBorder="1"/>
    <xf numFmtId="0" fontId="0" fillId="9" borderId="4" xfId="0" applyFill="1" applyBorder="1"/>
    <xf numFmtId="0" fontId="0" fillId="9" borderId="1" xfId="0" applyFill="1" applyBorder="1"/>
    <xf numFmtId="0" fontId="5" fillId="9" borderId="1" xfId="0" applyFont="1" applyFill="1" applyBorder="1" applyAlignment="1">
      <alignment horizontal="center"/>
    </xf>
    <xf numFmtId="0" fontId="8" fillId="9" borderId="1" xfId="0" applyFont="1" applyFill="1" applyBorder="1"/>
    <xf numFmtId="0" fontId="7" fillId="8" borderId="1" xfId="0" applyFont="1" applyFill="1" applyBorder="1"/>
    <xf numFmtId="0" fontId="3" fillId="5" borderId="1" xfId="0" applyFont="1" applyFill="1" applyBorder="1"/>
    <xf numFmtId="0" fontId="7" fillId="10" borderId="1" xfId="0" applyFont="1" applyFill="1" applyBorder="1"/>
    <xf numFmtId="0" fontId="0" fillId="6" borderId="8" xfId="0" applyFill="1" applyBorder="1"/>
    <xf numFmtId="0" fontId="0" fillId="3" borderId="9" xfId="0" applyFill="1" applyBorder="1"/>
    <xf numFmtId="0" fontId="0" fillId="10" borderId="0" xfId="0" applyFill="1"/>
    <xf numFmtId="0" fontId="2" fillId="10" borderId="0" xfId="0" applyFont="1" applyFill="1"/>
    <xf numFmtId="0" fontId="0" fillId="10" borderId="1" xfId="0" applyFill="1" applyBorder="1"/>
    <xf numFmtId="14" fontId="0" fillId="2" borderId="1" xfId="0" applyNumberFormat="1" applyFill="1" applyBorder="1"/>
    <xf numFmtId="14" fontId="0" fillId="4" borderId="1" xfId="0" applyNumberFormat="1" applyFill="1" applyBorder="1"/>
    <xf numFmtId="0" fontId="7" fillId="0" borderId="0" xfId="0" applyFont="1"/>
    <xf numFmtId="0" fontId="7" fillId="0" borderId="0" xfId="0" applyFont="1" applyAlignment="1">
      <alignment textRotation="90" wrapText="1"/>
    </xf>
    <xf numFmtId="14" fontId="0" fillId="5" borderId="1" xfId="0" applyNumberFormat="1" applyFill="1" applyBorder="1" applyAlignment="1">
      <alignment horizontal="center" vertical="center" textRotation="90"/>
    </xf>
    <xf numFmtId="0" fontId="6" fillId="9" borderId="0" xfId="0" applyFont="1" applyFill="1" applyBorder="1" applyAlignment="1">
      <alignment textRotation="90" wrapText="1"/>
    </xf>
    <xf numFmtId="0" fontId="0" fillId="5" borderId="1" xfId="0" applyFill="1" applyBorder="1"/>
    <xf numFmtId="0" fontId="2" fillId="3" borderId="1" xfId="0" applyFont="1" applyFill="1" applyBorder="1"/>
    <xf numFmtId="0" fontId="2" fillId="9" borderId="4" xfId="0" applyFont="1" applyFill="1" applyBorder="1"/>
    <xf numFmtId="0" fontId="0" fillId="11" borderId="0" xfId="0" applyFill="1"/>
    <xf numFmtId="0" fontId="5" fillId="8" borderId="1" xfId="0" applyFont="1" applyFill="1" applyBorder="1"/>
    <xf numFmtId="0" fontId="8" fillId="3" borderId="1" xfId="0" applyFont="1" applyFill="1" applyBorder="1"/>
    <xf numFmtId="0" fontId="0" fillId="0" borderId="0" xfId="0" applyAlignment="1">
      <alignment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H37"/>
  <sheetViews>
    <sheetView tabSelected="1" zoomScale="53" zoomScaleNormal="53" workbookViewId="0">
      <selection activeCell="T21" sqref="T21"/>
    </sheetView>
  </sheetViews>
  <sheetFormatPr defaultRowHeight="18.75" x14ac:dyDescent="0.3"/>
  <cols>
    <col min="2" max="2" width="3.6640625" customWidth="1"/>
    <col min="3" max="3" width="32.44140625" customWidth="1"/>
    <col min="4" max="4" width="5.33203125" customWidth="1"/>
    <col min="5" max="5" width="5" customWidth="1"/>
    <col min="6" max="6" width="6.88671875" hidden="1" customWidth="1"/>
    <col min="7" max="7" width="4.6640625" hidden="1" customWidth="1"/>
    <col min="8" max="8" width="3.88671875" customWidth="1"/>
    <col min="9" max="9" width="5" hidden="1" customWidth="1"/>
    <col min="10" max="10" width="5" customWidth="1"/>
    <col min="11" max="11" width="5.21875" customWidth="1"/>
    <col min="12" max="12" width="4.88671875" hidden="1" customWidth="1"/>
    <col min="13" max="13" width="5.21875" customWidth="1"/>
    <col min="14" max="14" width="5.33203125" customWidth="1"/>
    <col min="15" max="15" width="4.6640625" hidden="1" customWidth="1"/>
    <col min="16" max="16" width="3.88671875" customWidth="1"/>
    <col min="17" max="17" width="4.77734375" hidden="1" customWidth="1"/>
    <col min="18" max="18" width="5.33203125" customWidth="1"/>
    <col min="19" max="19" width="3.88671875" customWidth="1"/>
    <col min="20" max="20" width="4.44140625" customWidth="1"/>
    <col min="21" max="21" width="3.88671875" customWidth="1"/>
    <col min="22" max="22" width="5.33203125" customWidth="1"/>
    <col min="23" max="24" width="3.88671875" customWidth="1"/>
    <col min="25" max="25" width="3.5546875" customWidth="1"/>
    <col min="26" max="26" width="3.88671875" customWidth="1"/>
    <col min="27" max="27" width="4" customWidth="1"/>
    <col min="28" max="28" width="4.6640625" customWidth="1"/>
    <col min="29" max="29" width="5.33203125" customWidth="1"/>
    <col min="30" max="33" width="4" customWidth="1"/>
    <col min="34" max="35" width="4.33203125" customWidth="1"/>
    <col min="36" max="36" width="4" customWidth="1"/>
    <col min="37" max="37" width="4.77734375" customWidth="1"/>
    <col min="38" max="39" width="4" customWidth="1"/>
    <col min="40" max="40" width="5.33203125" customWidth="1"/>
    <col min="41" max="41" width="4" customWidth="1"/>
    <col min="42" max="42" width="4.5546875" customWidth="1"/>
    <col min="43" max="43" width="4.21875" customWidth="1"/>
    <col min="44" max="45" width="4" customWidth="1"/>
    <col min="46" max="46" width="5" customWidth="1"/>
    <col min="47" max="47" width="4" customWidth="1"/>
    <col min="48" max="48" width="3.77734375" customWidth="1"/>
    <col min="49" max="49" width="4" customWidth="1"/>
    <col min="50" max="50" width="4.5546875" customWidth="1"/>
    <col min="51" max="51" width="4" customWidth="1"/>
    <col min="52" max="52" width="5.6640625" customWidth="1"/>
    <col min="53" max="53" width="4" customWidth="1"/>
    <col min="54" max="54" width="5" customWidth="1"/>
    <col min="55" max="55" width="5.5546875" customWidth="1"/>
    <col min="56" max="56" width="4.44140625" customWidth="1"/>
    <col min="57" max="57" width="4.88671875" customWidth="1"/>
    <col min="58" max="58" width="4.21875" hidden="1" customWidth="1"/>
    <col min="59" max="59" width="4" hidden="1" customWidth="1"/>
    <col min="60" max="60" width="6" customWidth="1"/>
    <col min="61" max="61" width="5.109375" customWidth="1"/>
  </cols>
  <sheetData>
    <row r="2" spans="1:60" ht="30" x14ac:dyDescent="0.4">
      <c r="C2" s="1" t="s">
        <v>0</v>
      </c>
    </row>
    <row r="4" spans="1:60" ht="19.5" thickBot="1" x14ac:dyDescent="0.35"/>
    <row r="5" spans="1:60" ht="76.5" customHeight="1" x14ac:dyDescent="0.3">
      <c r="A5" t="s">
        <v>1</v>
      </c>
      <c r="B5" s="2"/>
      <c r="C5" s="2"/>
      <c r="D5" s="3">
        <v>44237</v>
      </c>
      <c r="E5" s="4">
        <v>44238</v>
      </c>
      <c r="F5" s="5" t="s">
        <v>2</v>
      </c>
      <c r="G5" s="5" t="s">
        <v>3</v>
      </c>
      <c r="H5" s="4">
        <v>44242</v>
      </c>
      <c r="I5" s="5" t="s">
        <v>4</v>
      </c>
      <c r="J5" s="3">
        <v>44244</v>
      </c>
      <c r="K5" s="4">
        <v>44246</v>
      </c>
      <c r="L5" s="5" t="s">
        <v>5</v>
      </c>
      <c r="M5" s="3">
        <v>44251</v>
      </c>
      <c r="N5" s="4">
        <v>44252</v>
      </c>
      <c r="O5" s="5" t="s">
        <v>6</v>
      </c>
      <c r="P5" s="5">
        <v>44256</v>
      </c>
      <c r="Q5" s="5" t="s">
        <v>7</v>
      </c>
      <c r="R5" s="3">
        <v>44258</v>
      </c>
      <c r="S5" s="6">
        <v>44260</v>
      </c>
      <c r="T5" s="7" t="s">
        <v>8</v>
      </c>
      <c r="U5" s="8" t="s">
        <v>9</v>
      </c>
      <c r="V5" s="9">
        <v>44265</v>
      </c>
      <c r="W5" s="4">
        <v>44266</v>
      </c>
      <c r="X5" s="4">
        <v>44270</v>
      </c>
      <c r="Y5" s="3">
        <v>44272</v>
      </c>
      <c r="Z5" s="4">
        <v>44274</v>
      </c>
      <c r="AA5" s="3">
        <v>44279</v>
      </c>
      <c r="AB5" s="5">
        <v>44280</v>
      </c>
      <c r="AC5" s="4">
        <v>44284</v>
      </c>
      <c r="AD5" s="3">
        <v>44286</v>
      </c>
      <c r="AE5" s="4">
        <v>44288</v>
      </c>
      <c r="AF5" s="3">
        <v>44293</v>
      </c>
      <c r="AG5" s="5">
        <v>44294</v>
      </c>
      <c r="AH5" s="4">
        <v>44298</v>
      </c>
      <c r="AI5" s="3">
        <v>44300</v>
      </c>
      <c r="AJ5" s="10">
        <v>44302</v>
      </c>
      <c r="AK5" s="3">
        <v>44307</v>
      </c>
      <c r="AL5" s="4">
        <v>44308</v>
      </c>
      <c r="AM5" s="5">
        <v>44312</v>
      </c>
      <c r="AN5" s="3">
        <v>44314</v>
      </c>
      <c r="AO5" s="4">
        <v>44316</v>
      </c>
      <c r="AP5" s="7" t="s">
        <v>10</v>
      </c>
      <c r="AQ5" s="3">
        <v>44321</v>
      </c>
      <c r="AR5" s="6">
        <v>44322</v>
      </c>
      <c r="AS5" s="11">
        <v>44326</v>
      </c>
      <c r="AT5" s="9">
        <v>44328</v>
      </c>
      <c r="AU5" s="4">
        <v>44330</v>
      </c>
      <c r="AV5" s="3">
        <v>44335</v>
      </c>
      <c r="AW5" s="5">
        <v>44336</v>
      </c>
      <c r="AX5" s="12" t="s">
        <v>11</v>
      </c>
      <c r="AY5" s="4">
        <v>44340</v>
      </c>
      <c r="AZ5" s="13">
        <v>44342</v>
      </c>
      <c r="BA5" s="14">
        <v>44344</v>
      </c>
      <c r="BB5" s="15" t="s">
        <v>12</v>
      </c>
      <c r="BC5" s="15" t="s">
        <v>13</v>
      </c>
      <c r="BD5" s="16" t="s">
        <v>14</v>
      </c>
      <c r="BE5" s="16" t="s">
        <v>15</v>
      </c>
      <c r="BF5" s="16" t="s">
        <v>16</v>
      </c>
      <c r="BG5" s="17" t="s">
        <v>17</v>
      </c>
      <c r="BH5" s="18" t="s">
        <v>18</v>
      </c>
    </row>
    <row r="6" spans="1:60" x14ac:dyDescent="0.3">
      <c r="B6" s="19">
        <v>1</v>
      </c>
      <c r="C6" s="19" t="s">
        <v>19</v>
      </c>
      <c r="D6" s="20"/>
      <c r="E6" s="21">
        <v>5</v>
      </c>
      <c r="F6" s="22">
        <v>145</v>
      </c>
      <c r="G6" s="22"/>
      <c r="H6" s="21">
        <v>4</v>
      </c>
      <c r="I6" s="22"/>
      <c r="J6" s="20"/>
      <c r="K6" s="21">
        <v>0</v>
      </c>
      <c r="L6" s="22"/>
      <c r="M6" s="20"/>
      <c r="N6" s="21">
        <v>1</v>
      </c>
      <c r="O6" s="22"/>
      <c r="P6" s="22"/>
      <c r="Q6" s="22"/>
      <c r="R6" s="20" t="s">
        <v>20</v>
      </c>
      <c r="S6" s="23">
        <v>3</v>
      </c>
      <c r="T6" s="24">
        <v>70</v>
      </c>
      <c r="U6" s="25"/>
      <c r="V6" s="26" t="s">
        <v>20</v>
      </c>
      <c r="W6" s="21">
        <v>0</v>
      </c>
      <c r="X6" s="21">
        <v>2.5</v>
      </c>
      <c r="Y6" s="20"/>
      <c r="Z6" s="21">
        <v>1</v>
      </c>
      <c r="AA6" s="20"/>
      <c r="AB6" s="22"/>
      <c r="AC6" s="21">
        <v>1</v>
      </c>
      <c r="AD6" s="20"/>
      <c r="AE6" s="21">
        <v>0</v>
      </c>
      <c r="AF6" s="20"/>
      <c r="AG6" s="22"/>
      <c r="AH6" s="21">
        <v>1</v>
      </c>
      <c r="AI6" s="20"/>
      <c r="AJ6" s="27">
        <v>0</v>
      </c>
      <c r="AK6" s="20"/>
      <c r="AL6" s="21">
        <v>1</v>
      </c>
      <c r="AM6" s="22"/>
      <c r="AN6" s="20" t="s">
        <v>20</v>
      </c>
      <c r="AO6" s="21">
        <v>0</v>
      </c>
      <c r="AP6" s="28">
        <v>100</v>
      </c>
      <c r="AQ6" s="20"/>
      <c r="AR6" s="23">
        <v>1</v>
      </c>
      <c r="AS6" s="29"/>
      <c r="AT6" s="26"/>
      <c r="AU6" s="21">
        <v>0</v>
      </c>
      <c r="AV6" s="20"/>
      <c r="AW6" s="22"/>
      <c r="AX6" s="28">
        <v>90</v>
      </c>
      <c r="AY6" s="21"/>
      <c r="AZ6" s="30"/>
      <c r="BA6" s="31"/>
      <c r="BB6" s="32">
        <f>(T6+AP6+AX6)/3</f>
        <v>86.666666666666671</v>
      </c>
      <c r="BC6" s="32">
        <f>(E6+H6+K6+N6+S6+W6+X6+Z6+AC6+AE6+AH6+AL6+AO6+AR6+AU6)/16*100/5</f>
        <v>25.625</v>
      </c>
      <c r="BD6" s="33">
        <v>10</v>
      </c>
      <c r="BE6" s="33">
        <v>0</v>
      </c>
      <c r="BF6" s="33" t="e">
        <f>(SUM(V6:AF6,AI6,AS6:BA6,#REF!)+0)/20*100/5*0.1</f>
        <v>#REF!</v>
      </c>
      <c r="BG6" s="34"/>
      <c r="BH6" s="35">
        <f>BB6*0.6+BC6*0.4+BE6</f>
        <v>62.25</v>
      </c>
    </row>
    <row r="7" spans="1:60" x14ac:dyDescent="0.3">
      <c r="B7" s="19">
        <v>2</v>
      </c>
      <c r="C7" s="19" t="s">
        <v>21</v>
      </c>
      <c r="D7" s="20"/>
      <c r="E7" s="21">
        <v>5</v>
      </c>
      <c r="F7" s="22">
        <v>75.489999999999995</v>
      </c>
      <c r="G7" s="22">
        <v>4</v>
      </c>
      <c r="H7" s="21">
        <v>5</v>
      </c>
      <c r="I7" s="22"/>
      <c r="J7" s="20"/>
      <c r="K7" s="21">
        <v>5</v>
      </c>
      <c r="L7" s="22"/>
      <c r="M7" s="20"/>
      <c r="N7" s="21">
        <v>0</v>
      </c>
      <c r="O7" s="22"/>
      <c r="P7" s="22" t="s">
        <v>20</v>
      </c>
      <c r="Q7" s="22"/>
      <c r="R7" s="20"/>
      <c r="S7" s="23">
        <v>3</v>
      </c>
      <c r="T7" s="28">
        <v>100</v>
      </c>
      <c r="U7" s="25"/>
      <c r="V7" s="26" t="s">
        <v>20</v>
      </c>
      <c r="W7" s="21">
        <v>5</v>
      </c>
      <c r="X7" s="21">
        <v>5</v>
      </c>
      <c r="Y7" s="20" t="s">
        <v>20</v>
      </c>
      <c r="Z7" s="21">
        <v>5</v>
      </c>
      <c r="AA7" s="20" t="s">
        <v>20</v>
      </c>
      <c r="AB7" s="22"/>
      <c r="AC7" s="21">
        <v>0</v>
      </c>
      <c r="AD7" s="20"/>
      <c r="AE7" s="21">
        <v>5</v>
      </c>
      <c r="AF7" s="20" t="s">
        <v>20</v>
      </c>
      <c r="AG7" s="22" t="s">
        <v>20</v>
      </c>
      <c r="AH7" s="21">
        <v>0</v>
      </c>
      <c r="AI7" s="20"/>
      <c r="AJ7" s="27">
        <v>1</v>
      </c>
      <c r="AK7" s="20"/>
      <c r="AL7" s="21">
        <v>1</v>
      </c>
      <c r="AM7" s="22"/>
      <c r="AN7" s="20"/>
      <c r="AO7" s="21">
        <v>1</v>
      </c>
      <c r="AP7" s="28">
        <v>95</v>
      </c>
      <c r="AQ7" s="20" t="s">
        <v>20</v>
      </c>
      <c r="AR7" s="23">
        <v>1</v>
      </c>
      <c r="AS7" s="29"/>
      <c r="AT7" s="26"/>
      <c r="AU7" s="21">
        <v>0</v>
      </c>
      <c r="AV7" s="20"/>
      <c r="AW7" s="22"/>
      <c r="AX7" s="28">
        <v>95</v>
      </c>
      <c r="AY7" s="21"/>
      <c r="AZ7" s="30"/>
      <c r="BA7" s="31"/>
      <c r="BB7" s="32">
        <f t="shared" ref="BB7:BB27" si="0">(T7+AP7+AX7)/3</f>
        <v>96.666666666666671</v>
      </c>
      <c r="BC7" s="32">
        <f t="shared" ref="BC7:BC28" si="1">(E7+H7+K7+N7+S7+W7+X7+Z7+AC7+AE7+AH7+AL7+AO7+AR7+AU7)/16*100/5</f>
        <v>51.25</v>
      </c>
      <c r="BD7" s="33">
        <v>12</v>
      </c>
      <c r="BE7" s="33">
        <v>0</v>
      </c>
      <c r="BF7" s="33" t="e">
        <f>(SUM(V7:AF7,AI7,AS7:BA7,#REF!)+0)/20*100/5*0.1</f>
        <v>#REF!</v>
      </c>
      <c r="BG7" s="34"/>
      <c r="BH7" s="35">
        <f t="shared" ref="BH7:BH28" si="2">BB7*0.6+BC7*0.4+BE7</f>
        <v>78.5</v>
      </c>
    </row>
    <row r="8" spans="1:60" x14ac:dyDescent="0.3">
      <c r="B8" s="19">
        <v>3</v>
      </c>
      <c r="C8" s="36" t="s">
        <v>22</v>
      </c>
      <c r="D8" s="20"/>
      <c r="E8" s="21">
        <v>5</v>
      </c>
      <c r="F8" s="22">
        <v>86.9</v>
      </c>
      <c r="G8" s="22"/>
      <c r="H8" s="21">
        <v>1</v>
      </c>
      <c r="I8" s="22"/>
      <c r="J8" s="20"/>
      <c r="K8" s="21">
        <v>0</v>
      </c>
      <c r="L8" s="22"/>
      <c r="M8" s="20" t="s">
        <v>20</v>
      </c>
      <c r="N8" s="21">
        <v>1</v>
      </c>
      <c r="O8" s="22"/>
      <c r="P8" s="22"/>
      <c r="Q8" s="22"/>
      <c r="R8" s="20" t="s">
        <v>20</v>
      </c>
      <c r="S8" s="23">
        <v>0</v>
      </c>
      <c r="T8" s="24"/>
      <c r="U8" s="25"/>
      <c r="V8" s="26" t="s">
        <v>20</v>
      </c>
      <c r="W8" s="21">
        <v>0</v>
      </c>
      <c r="X8" s="21">
        <v>0</v>
      </c>
      <c r="Y8" s="20" t="s">
        <v>20</v>
      </c>
      <c r="Z8" s="21">
        <v>0</v>
      </c>
      <c r="AA8" s="20" t="s">
        <v>20</v>
      </c>
      <c r="AB8" s="22" t="s">
        <v>20</v>
      </c>
      <c r="AC8" s="21">
        <v>0</v>
      </c>
      <c r="AD8" s="20" t="s">
        <v>20</v>
      </c>
      <c r="AE8" s="21">
        <v>0</v>
      </c>
      <c r="AF8" s="20" t="s">
        <v>20</v>
      </c>
      <c r="AG8" s="22" t="s">
        <v>20</v>
      </c>
      <c r="AH8" s="21">
        <v>0</v>
      </c>
      <c r="AI8" s="20" t="s">
        <v>20</v>
      </c>
      <c r="AJ8" s="27">
        <v>0</v>
      </c>
      <c r="AK8" s="20" t="s">
        <v>20</v>
      </c>
      <c r="AL8" s="21">
        <v>0</v>
      </c>
      <c r="AM8" s="22" t="s">
        <v>20</v>
      </c>
      <c r="AN8" s="20" t="s">
        <v>20</v>
      </c>
      <c r="AO8" s="21">
        <v>0</v>
      </c>
      <c r="AP8" s="24"/>
      <c r="AQ8" s="20" t="s">
        <v>20</v>
      </c>
      <c r="AR8" s="23">
        <v>0</v>
      </c>
      <c r="AS8" s="29"/>
      <c r="AT8" s="26"/>
      <c r="AU8" s="21">
        <v>1</v>
      </c>
      <c r="AV8" s="20"/>
      <c r="AW8" s="22"/>
      <c r="AX8" s="28">
        <v>95</v>
      </c>
      <c r="AY8" s="21"/>
      <c r="AZ8" s="30"/>
      <c r="BA8" s="31"/>
      <c r="BB8" s="32">
        <f t="shared" si="0"/>
        <v>31.666666666666668</v>
      </c>
      <c r="BC8" s="32">
        <f t="shared" si="1"/>
        <v>10</v>
      </c>
      <c r="BD8" s="29">
        <v>26</v>
      </c>
      <c r="BE8" s="33">
        <v>0</v>
      </c>
      <c r="BF8" s="33" t="e">
        <f>(SUM(V8:AF8,AI8,AS8:BA8,#REF!)+0)/20*100/5*0.1</f>
        <v>#REF!</v>
      </c>
      <c r="BG8" s="34"/>
      <c r="BH8" s="35">
        <f t="shared" si="2"/>
        <v>23</v>
      </c>
    </row>
    <row r="9" spans="1:60" x14ac:dyDescent="0.3">
      <c r="B9" s="19">
        <v>4</v>
      </c>
      <c r="C9" s="19" t="s">
        <v>23</v>
      </c>
      <c r="D9" s="20"/>
      <c r="E9" s="21">
        <v>5</v>
      </c>
      <c r="F9" s="22">
        <v>46</v>
      </c>
      <c r="G9" s="22">
        <v>2</v>
      </c>
      <c r="H9" s="21">
        <v>5</v>
      </c>
      <c r="I9" s="22"/>
      <c r="J9" s="20"/>
      <c r="K9" s="21">
        <v>5</v>
      </c>
      <c r="L9" s="22"/>
      <c r="M9" s="20"/>
      <c r="N9" s="21">
        <v>5</v>
      </c>
      <c r="O9" s="22"/>
      <c r="P9" s="22"/>
      <c r="Q9" s="22"/>
      <c r="R9" s="20"/>
      <c r="S9" s="23">
        <v>5</v>
      </c>
      <c r="T9" s="28">
        <v>100</v>
      </c>
      <c r="U9" s="25"/>
      <c r="V9" s="26"/>
      <c r="W9" s="21">
        <v>5</v>
      </c>
      <c r="X9" s="21">
        <v>5</v>
      </c>
      <c r="Y9" s="20"/>
      <c r="Z9" s="21">
        <v>5</v>
      </c>
      <c r="AA9" s="20"/>
      <c r="AB9" s="22"/>
      <c r="AC9" s="21">
        <v>5</v>
      </c>
      <c r="AD9" s="20"/>
      <c r="AE9" s="21">
        <v>4</v>
      </c>
      <c r="AF9" s="20"/>
      <c r="AG9" s="22"/>
      <c r="AH9" s="21">
        <v>5</v>
      </c>
      <c r="AI9" s="20"/>
      <c r="AJ9" s="27">
        <v>1</v>
      </c>
      <c r="AK9" s="20"/>
      <c r="AL9" s="21">
        <v>4.5</v>
      </c>
      <c r="AM9" s="22"/>
      <c r="AN9" s="20"/>
      <c r="AO9" s="21">
        <v>5</v>
      </c>
      <c r="AP9" s="28">
        <v>100</v>
      </c>
      <c r="AQ9" s="20"/>
      <c r="AR9" s="23">
        <v>4</v>
      </c>
      <c r="AS9" s="29"/>
      <c r="AT9" s="26"/>
      <c r="AU9" s="21">
        <v>4</v>
      </c>
      <c r="AV9" s="20"/>
      <c r="AW9" s="22"/>
      <c r="AX9" s="28">
        <v>90</v>
      </c>
      <c r="AY9" s="21"/>
      <c r="AZ9" s="30"/>
      <c r="BA9" s="31"/>
      <c r="BB9" s="32">
        <f t="shared" si="0"/>
        <v>96.666666666666671</v>
      </c>
      <c r="BC9" s="32">
        <f t="shared" si="1"/>
        <v>89.375</v>
      </c>
      <c r="BD9" s="33"/>
      <c r="BE9" s="33">
        <f t="shared" ref="BE9:BE28" si="3">(39-BD9)*0.13</f>
        <v>5.07</v>
      </c>
      <c r="BF9" s="33" t="e">
        <f>(SUM(V9:AF9,AI9,AS9:BA9,#REF!)+0)/20*100/5*0.1</f>
        <v>#REF!</v>
      </c>
      <c r="BG9" s="34"/>
      <c r="BH9" s="35">
        <f t="shared" si="2"/>
        <v>98.82</v>
      </c>
    </row>
    <row r="10" spans="1:60" x14ac:dyDescent="0.3">
      <c r="B10" s="19">
        <v>5</v>
      </c>
      <c r="C10" s="19" t="s">
        <v>24</v>
      </c>
      <c r="D10" s="20"/>
      <c r="E10" s="21">
        <v>5</v>
      </c>
      <c r="F10" s="22">
        <v>86.31</v>
      </c>
      <c r="G10" s="22">
        <v>4</v>
      </c>
      <c r="H10" s="21">
        <v>5</v>
      </c>
      <c r="I10" s="22">
        <v>194</v>
      </c>
      <c r="J10" s="20"/>
      <c r="K10" s="21">
        <v>5</v>
      </c>
      <c r="L10" s="22">
        <v>172</v>
      </c>
      <c r="M10" s="20"/>
      <c r="N10" s="21">
        <v>5</v>
      </c>
      <c r="O10" s="22">
        <v>270</v>
      </c>
      <c r="P10" s="22"/>
      <c r="Q10" s="22">
        <v>266</v>
      </c>
      <c r="R10" s="20"/>
      <c r="S10" s="23">
        <v>5</v>
      </c>
      <c r="T10" s="28">
        <v>100</v>
      </c>
      <c r="U10" s="25"/>
      <c r="V10" s="26"/>
      <c r="W10" s="21">
        <v>5</v>
      </c>
      <c r="X10" s="21">
        <v>5</v>
      </c>
      <c r="Y10" s="20"/>
      <c r="Z10" s="21">
        <v>5</v>
      </c>
      <c r="AA10" s="20"/>
      <c r="AB10" s="22"/>
      <c r="AC10" s="21">
        <v>5</v>
      </c>
      <c r="AD10" s="20"/>
      <c r="AE10" s="21">
        <v>5</v>
      </c>
      <c r="AF10" s="20"/>
      <c r="AG10" s="22"/>
      <c r="AH10" s="21">
        <v>5</v>
      </c>
      <c r="AI10" s="20"/>
      <c r="AJ10" s="27">
        <v>1</v>
      </c>
      <c r="AK10" s="20"/>
      <c r="AL10" s="21">
        <v>5</v>
      </c>
      <c r="AM10" s="22"/>
      <c r="AN10" s="20"/>
      <c r="AO10" s="21">
        <v>5</v>
      </c>
      <c r="AP10" s="28">
        <v>100</v>
      </c>
      <c r="AQ10" s="20"/>
      <c r="AR10" s="23">
        <v>5</v>
      </c>
      <c r="AS10" s="29"/>
      <c r="AT10" s="26"/>
      <c r="AU10" s="21">
        <v>5</v>
      </c>
      <c r="AV10" s="20"/>
      <c r="AW10" s="22"/>
      <c r="AX10" s="28">
        <v>95</v>
      </c>
      <c r="AY10" s="21" t="s">
        <v>20</v>
      </c>
      <c r="AZ10" s="30"/>
      <c r="BA10" s="31"/>
      <c r="BB10" s="32">
        <f t="shared" si="0"/>
        <v>98.333333333333329</v>
      </c>
      <c r="BC10" s="32">
        <f t="shared" si="1"/>
        <v>93.75</v>
      </c>
      <c r="BD10" s="33">
        <v>1</v>
      </c>
      <c r="BE10" s="33">
        <f t="shared" si="3"/>
        <v>4.9400000000000004</v>
      </c>
      <c r="BF10" s="33" t="e">
        <f>(SUM(V10:AF10,AI10,AS10:BA10,#REF!)+0)/20*100/5*0.1</f>
        <v>#REF!</v>
      </c>
      <c r="BG10" s="34"/>
      <c r="BH10" s="35">
        <v>100</v>
      </c>
    </row>
    <row r="11" spans="1:60" x14ac:dyDescent="0.3">
      <c r="B11" s="19">
        <v>6</v>
      </c>
      <c r="C11" s="19" t="s">
        <v>25</v>
      </c>
      <c r="D11" s="20"/>
      <c r="E11" s="21">
        <v>5</v>
      </c>
      <c r="F11" s="22">
        <v>83.4</v>
      </c>
      <c r="G11" s="22">
        <v>4</v>
      </c>
      <c r="H11" s="21">
        <v>5</v>
      </c>
      <c r="I11" s="22"/>
      <c r="J11" s="20"/>
      <c r="K11" s="21">
        <v>1</v>
      </c>
      <c r="L11" s="22"/>
      <c r="M11" s="20"/>
      <c r="N11" s="21">
        <v>1</v>
      </c>
      <c r="O11" s="22"/>
      <c r="P11" s="22" t="s">
        <v>20</v>
      </c>
      <c r="Q11" s="22"/>
      <c r="R11" s="20"/>
      <c r="S11" s="23">
        <v>5</v>
      </c>
      <c r="T11" s="28">
        <v>100</v>
      </c>
      <c r="U11" s="25"/>
      <c r="V11" s="26" t="s">
        <v>20</v>
      </c>
      <c r="W11" s="21">
        <v>1</v>
      </c>
      <c r="X11" s="21">
        <v>5</v>
      </c>
      <c r="Y11" s="20"/>
      <c r="Z11" s="21">
        <v>3</v>
      </c>
      <c r="AA11" s="20"/>
      <c r="AB11" s="22"/>
      <c r="AC11" s="21">
        <v>3</v>
      </c>
      <c r="AD11" s="20" t="s">
        <v>20</v>
      </c>
      <c r="AE11" s="21">
        <v>3</v>
      </c>
      <c r="AF11" s="20"/>
      <c r="AG11" s="22" t="s">
        <v>20</v>
      </c>
      <c r="AH11" s="21">
        <v>0</v>
      </c>
      <c r="AI11" s="20" t="s">
        <v>20</v>
      </c>
      <c r="AJ11" s="27">
        <v>0</v>
      </c>
      <c r="AK11" s="20" t="s">
        <v>20</v>
      </c>
      <c r="AL11" s="21">
        <v>0</v>
      </c>
      <c r="AM11" s="22" t="s">
        <v>20</v>
      </c>
      <c r="AN11" s="20"/>
      <c r="AO11" s="21">
        <v>5</v>
      </c>
      <c r="AP11" s="24">
        <v>25</v>
      </c>
      <c r="AQ11" s="20" t="s">
        <v>20</v>
      </c>
      <c r="AR11" s="23">
        <v>0</v>
      </c>
      <c r="AS11" s="29"/>
      <c r="AT11" s="26"/>
      <c r="AU11" s="21">
        <v>1</v>
      </c>
      <c r="AV11" s="20"/>
      <c r="AW11" s="22"/>
      <c r="AX11" s="28">
        <v>100</v>
      </c>
      <c r="AY11" s="21"/>
      <c r="AZ11" s="30"/>
      <c r="BA11" s="31"/>
      <c r="BB11" s="32">
        <f t="shared" si="0"/>
        <v>75</v>
      </c>
      <c r="BC11" s="32">
        <f t="shared" si="1"/>
        <v>47.5</v>
      </c>
      <c r="BD11" s="33">
        <v>16</v>
      </c>
      <c r="BE11" s="33">
        <v>0</v>
      </c>
      <c r="BF11" s="33" t="e">
        <f>(SUM(V11:AF11,AI11,AS11:BA11,#REF!)+0)/20*100/5*0.1</f>
        <v>#REF!</v>
      </c>
      <c r="BG11" s="34"/>
      <c r="BH11" s="35">
        <f t="shared" si="2"/>
        <v>64</v>
      </c>
    </row>
    <row r="12" spans="1:60" x14ac:dyDescent="0.3">
      <c r="B12" s="19">
        <f>B11+1</f>
        <v>7</v>
      </c>
      <c r="C12" s="19" t="s">
        <v>26</v>
      </c>
      <c r="D12" s="20"/>
      <c r="E12" s="21">
        <v>5</v>
      </c>
      <c r="F12" s="22">
        <v>4.3499999999999996</v>
      </c>
      <c r="G12" s="22">
        <v>2.8</v>
      </c>
      <c r="H12" s="21">
        <v>1</v>
      </c>
      <c r="I12" s="22">
        <v>50</v>
      </c>
      <c r="J12" s="20"/>
      <c r="K12" s="21">
        <v>1</v>
      </c>
      <c r="L12" s="22"/>
      <c r="M12" s="20"/>
      <c r="N12" s="21">
        <v>0</v>
      </c>
      <c r="O12" s="22"/>
      <c r="P12" s="22" t="s">
        <v>20</v>
      </c>
      <c r="Q12" s="22"/>
      <c r="R12" s="20"/>
      <c r="S12" s="23">
        <v>1</v>
      </c>
      <c r="T12" s="28">
        <v>100</v>
      </c>
      <c r="U12" s="25"/>
      <c r="V12" s="26"/>
      <c r="W12" s="21">
        <v>0</v>
      </c>
      <c r="X12" s="21">
        <v>0</v>
      </c>
      <c r="Y12" s="20"/>
      <c r="Z12" s="21">
        <v>1</v>
      </c>
      <c r="AA12" s="20"/>
      <c r="AB12" s="22" t="s">
        <v>20</v>
      </c>
      <c r="AC12" s="21">
        <v>0</v>
      </c>
      <c r="AD12" s="20" t="s">
        <v>20</v>
      </c>
      <c r="AE12" s="21">
        <v>0</v>
      </c>
      <c r="AF12" s="20" t="s">
        <v>20</v>
      </c>
      <c r="AG12" s="22" t="s">
        <v>20</v>
      </c>
      <c r="AH12" s="21">
        <v>0</v>
      </c>
      <c r="AI12" s="20" t="s">
        <v>20</v>
      </c>
      <c r="AJ12" s="27">
        <v>0</v>
      </c>
      <c r="AK12" s="20"/>
      <c r="AL12" s="21">
        <v>1</v>
      </c>
      <c r="AM12" s="22"/>
      <c r="AN12" s="20" t="s">
        <v>20</v>
      </c>
      <c r="AO12" s="21">
        <v>0</v>
      </c>
      <c r="AP12" s="28">
        <v>100</v>
      </c>
      <c r="AQ12" s="20" t="s">
        <v>20</v>
      </c>
      <c r="AR12" s="23">
        <v>1</v>
      </c>
      <c r="AS12" s="29"/>
      <c r="AT12" s="26"/>
      <c r="AU12" s="21">
        <v>1</v>
      </c>
      <c r="AV12" s="20"/>
      <c r="AW12" s="22" t="s">
        <v>20</v>
      </c>
      <c r="AX12" s="28">
        <v>75</v>
      </c>
      <c r="AY12" s="21"/>
      <c r="AZ12" s="30"/>
      <c r="BA12" s="31"/>
      <c r="BB12" s="32">
        <f t="shared" si="0"/>
        <v>91.666666666666671</v>
      </c>
      <c r="BC12" s="32">
        <f t="shared" si="1"/>
        <v>15</v>
      </c>
      <c r="BD12" s="33">
        <v>16</v>
      </c>
      <c r="BE12" s="33">
        <v>0</v>
      </c>
      <c r="BF12" s="33" t="e">
        <f>(SUM(V12:AF12,AI12,AS12:BA12,#REF!)+0)/20*100/5*0.1</f>
        <v>#REF!</v>
      </c>
      <c r="BG12" s="34"/>
      <c r="BH12" s="35">
        <f t="shared" si="2"/>
        <v>61</v>
      </c>
    </row>
    <row r="13" spans="1:60" x14ac:dyDescent="0.3">
      <c r="B13" s="19">
        <f t="shared" ref="B13:B23" si="4">B12+1</f>
        <v>8</v>
      </c>
      <c r="C13" s="36" t="s">
        <v>27</v>
      </c>
      <c r="D13" s="20"/>
      <c r="E13" s="21">
        <v>0</v>
      </c>
      <c r="F13" s="22"/>
      <c r="G13" s="22"/>
      <c r="H13" s="21">
        <v>0</v>
      </c>
      <c r="I13" s="22"/>
      <c r="J13" s="20" t="s">
        <v>20</v>
      </c>
      <c r="K13" s="21">
        <v>0</v>
      </c>
      <c r="L13" s="22"/>
      <c r="M13" s="20" t="s">
        <v>20</v>
      </c>
      <c r="N13" s="21">
        <v>0</v>
      </c>
      <c r="O13" s="22"/>
      <c r="P13" s="22" t="s">
        <v>20</v>
      </c>
      <c r="Q13" s="22"/>
      <c r="R13" s="20" t="s">
        <v>20</v>
      </c>
      <c r="S13" s="23">
        <v>0</v>
      </c>
      <c r="T13" s="24"/>
      <c r="U13" s="25"/>
      <c r="V13" s="26" t="s">
        <v>20</v>
      </c>
      <c r="W13" s="21">
        <v>0</v>
      </c>
      <c r="X13" s="21">
        <v>0</v>
      </c>
      <c r="Y13" s="20" t="s">
        <v>20</v>
      </c>
      <c r="Z13" s="21">
        <v>0</v>
      </c>
      <c r="AA13" s="20" t="s">
        <v>20</v>
      </c>
      <c r="AB13" s="22" t="s">
        <v>20</v>
      </c>
      <c r="AC13" s="21">
        <v>0</v>
      </c>
      <c r="AD13" s="20" t="s">
        <v>20</v>
      </c>
      <c r="AE13" s="21">
        <v>0</v>
      </c>
      <c r="AF13" s="20" t="s">
        <v>20</v>
      </c>
      <c r="AG13" s="22" t="s">
        <v>20</v>
      </c>
      <c r="AH13" s="21">
        <v>0</v>
      </c>
      <c r="AI13" s="20" t="s">
        <v>20</v>
      </c>
      <c r="AJ13" s="27">
        <v>0</v>
      </c>
      <c r="AK13" s="20" t="s">
        <v>20</v>
      </c>
      <c r="AL13" s="21">
        <v>0</v>
      </c>
      <c r="AM13" s="22" t="s">
        <v>20</v>
      </c>
      <c r="AN13" s="20" t="s">
        <v>20</v>
      </c>
      <c r="AO13" s="21">
        <v>0</v>
      </c>
      <c r="AP13" s="24"/>
      <c r="AQ13" s="20" t="s">
        <v>20</v>
      </c>
      <c r="AR13" s="23">
        <v>0</v>
      </c>
      <c r="AS13" s="29"/>
      <c r="AT13" s="26" t="s">
        <v>20</v>
      </c>
      <c r="AU13" s="21">
        <v>0</v>
      </c>
      <c r="AV13" s="20" t="s">
        <v>20</v>
      </c>
      <c r="AW13" s="22" t="s">
        <v>20</v>
      </c>
      <c r="AX13" s="37"/>
      <c r="AY13" s="21" t="s">
        <v>20</v>
      </c>
      <c r="AZ13" s="30" t="s">
        <v>20</v>
      </c>
      <c r="BA13" s="31"/>
      <c r="BB13" s="32">
        <f t="shared" si="0"/>
        <v>0</v>
      </c>
      <c r="BC13" s="32">
        <f t="shared" si="1"/>
        <v>0</v>
      </c>
      <c r="BD13" s="29">
        <v>37</v>
      </c>
      <c r="BE13" s="33">
        <v>0</v>
      </c>
      <c r="BF13" s="33" t="e">
        <f>(SUM(V13:AF13,AI13,AS13:BA13,#REF!)+8+5+3+8+4+3)/20*100/5*0.1</f>
        <v>#REF!</v>
      </c>
      <c r="BG13" s="33"/>
      <c r="BH13" s="35">
        <f t="shared" si="2"/>
        <v>0</v>
      </c>
    </row>
    <row r="14" spans="1:60" x14ac:dyDescent="0.3">
      <c r="B14" s="19">
        <f t="shared" si="4"/>
        <v>9</v>
      </c>
      <c r="C14" s="19" t="s">
        <v>28</v>
      </c>
      <c r="D14" s="20"/>
      <c r="E14" s="21">
        <v>5</v>
      </c>
      <c r="F14" s="22"/>
      <c r="G14" s="22"/>
      <c r="H14" s="21">
        <v>4</v>
      </c>
      <c r="I14" s="22"/>
      <c r="J14" s="20" t="s">
        <v>20</v>
      </c>
      <c r="K14" s="21">
        <v>1</v>
      </c>
      <c r="L14" s="22"/>
      <c r="M14" s="20" t="s">
        <v>20</v>
      </c>
      <c r="N14" s="21">
        <v>1</v>
      </c>
      <c r="O14" s="22"/>
      <c r="P14" s="22" t="s">
        <v>20</v>
      </c>
      <c r="Q14" s="22"/>
      <c r="R14" s="20" t="s">
        <v>20</v>
      </c>
      <c r="S14" s="23">
        <v>1</v>
      </c>
      <c r="T14" s="28">
        <v>90</v>
      </c>
      <c r="U14" s="25"/>
      <c r="V14" s="26" t="s">
        <v>20</v>
      </c>
      <c r="W14" s="21">
        <v>4</v>
      </c>
      <c r="X14" s="21">
        <v>5</v>
      </c>
      <c r="Y14" s="20" t="s">
        <v>20</v>
      </c>
      <c r="Z14" s="21">
        <v>3</v>
      </c>
      <c r="AA14" s="20" t="s">
        <v>20</v>
      </c>
      <c r="AB14" s="22"/>
      <c r="AC14" s="21">
        <v>5</v>
      </c>
      <c r="AD14" s="20" t="s">
        <v>20</v>
      </c>
      <c r="AE14" s="21">
        <v>1</v>
      </c>
      <c r="AF14" s="20" t="s">
        <v>20</v>
      </c>
      <c r="AG14" s="22"/>
      <c r="AH14" s="21">
        <v>1</v>
      </c>
      <c r="AI14" s="20" t="s">
        <v>20</v>
      </c>
      <c r="AJ14" s="27">
        <v>1</v>
      </c>
      <c r="AK14" s="20" t="s">
        <v>20</v>
      </c>
      <c r="AL14" s="21">
        <v>0</v>
      </c>
      <c r="AM14" s="22"/>
      <c r="AN14" s="20"/>
      <c r="AO14" s="21">
        <v>3</v>
      </c>
      <c r="AP14" s="28">
        <v>100</v>
      </c>
      <c r="AQ14" s="20" t="s">
        <v>20</v>
      </c>
      <c r="AR14" s="23">
        <v>1</v>
      </c>
      <c r="AS14" s="29"/>
      <c r="AT14" s="26" t="s">
        <v>20</v>
      </c>
      <c r="AU14" s="21">
        <v>0</v>
      </c>
      <c r="AV14" s="20" t="s">
        <v>20</v>
      </c>
      <c r="AW14" s="22"/>
      <c r="AX14" s="28">
        <v>80</v>
      </c>
      <c r="AY14" s="21"/>
      <c r="AZ14" s="30" t="s">
        <v>20</v>
      </c>
      <c r="BA14" s="31"/>
      <c r="BB14" s="32">
        <f t="shared" si="0"/>
        <v>90</v>
      </c>
      <c r="BC14" s="32">
        <f t="shared" si="1"/>
        <v>43.75</v>
      </c>
      <c r="BD14" s="33">
        <v>17</v>
      </c>
      <c r="BE14" s="33">
        <v>0</v>
      </c>
      <c r="BF14" s="33" t="e">
        <f>(SUM(V14:AF14,AI14,AS14:BA14,#REF!)+5+8)/20*100/5*0.1</f>
        <v>#REF!</v>
      </c>
      <c r="BG14" s="33"/>
      <c r="BH14" s="35">
        <f t="shared" si="2"/>
        <v>71.5</v>
      </c>
    </row>
    <row r="15" spans="1:60" x14ac:dyDescent="0.3">
      <c r="B15" s="19">
        <f t="shared" si="4"/>
        <v>10</v>
      </c>
      <c r="C15" s="19" t="s">
        <v>29</v>
      </c>
      <c r="D15" s="20"/>
      <c r="E15" s="21">
        <v>5</v>
      </c>
      <c r="F15" s="22">
        <v>91.4</v>
      </c>
      <c r="G15" s="22">
        <v>2</v>
      </c>
      <c r="H15" s="21">
        <v>1</v>
      </c>
      <c r="I15" s="22"/>
      <c r="J15" s="20"/>
      <c r="K15" s="21">
        <v>1</v>
      </c>
      <c r="L15" s="22"/>
      <c r="M15" s="20"/>
      <c r="N15" s="21">
        <v>1</v>
      </c>
      <c r="O15" s="22"/>
      <c r="P15" s="22"/>
      <c r="Q15" s="22"/>
      <c r="R15" s="20"/>
      <c r="S15" s="23">
        <v>1</v>
      </c>
      <c r="T15" s="28">
        <v>100</v>
      </c>
      <c r="U15" s="25"/>
      <c r="V15" s="26"/>
      <c r="W15" s="21">
        <v>0</v>
      </c>
      <c r="X15" s="21">
        <v>1</v>
      </c>
      <c r="Y15" s="20"/>
      <c r="Z15" s="21">
        <v>1</v>
      </c>
      <c r="AA15" s="20" t="s">
        <v>20</v>
      </c>
      <c r="AB15" s="22"/>
      <c r="AC15" s="21">
        <v>0</v>
      </c>
      <c r="AD15" s="20" t="s">
        <v>20</v>
      </c>
      <c r="AE15" s="21">
        <v>1</v>
      </c>
      <c r="AF15" s="20" t="s">
        <v>20</v>
      </c>
      <c r="AG15" s="22" t="s">
        <v>20</v>
      </c>
      <c r="AH15" s="21">
        <v>1</v>
      </c>
      <c r="AI15" s="20"/>
      <c r="AJ15" s="27">
        <v>1</v>
      </c>
      <c r="AK15" s="20"/>
      <c r="AL15" s="21">
        <v>0</v>
      </c>
      <c r="AM15" s="22"/>
      <c r="AN15" s="20"/>
      <c r="AO15" s="21">
        <v>1</v>
      </c>
      <c r="AP15" s="28">
        <v>100</v>
      </c>
      <c r="AQ15" s="20"/>
      <c r="AR15" s="23">
        <v>1</v>
      </c>
      <c r="AS15" s="29"/>
      <c r="AT15" s="26"/>
      <c r="AU15" s="21">
        <v>1</v>
      </c>
      <c r="AV15" s="20"/>
      <c r="AW15" s="22"/>
      <c r="AX15" s="28">
        <v>90</v>
      </c>
      <c r="AY15" s="21"/>
      <c r="AZ15" s="30"/>
      <c r="BA15" s="31"/>
      <c r="BB15" s="32">
        <f t="shared" si="0"/>
        <v>96.666666666666671</v>
      </c>
      <c r="BC15" s="32">
        <f t="shared" si="1"/>
        <v>20</v>
      </c>
      <c r="BD15" s="33">
        <v>7</v>
      </c>
      <c r="BE15" s="33">
        <f t="shared" si="3"/>
        <v>4.16</v>
      </c>
      <c r="BF15" s="33" t="e">
        <f>(SUM(V15:AF15,AI15,AS15:BA15,#REF!)+0)/20*100/5*0.1</f>
        <v>#REF!</v>
      </c>
      <c r="BG15" s="33"/>
      <c r="BH15" s="35">
        <f t="shared" si="2"/>
        <v>70.16</v>
      </c>
    </row>
    <row r="16" spans="1:60" x14ac:dyDescent="0.3">
      <c r="B16" s="19">
        <f t="shared" si="4"/>
        <v>11</v>
      </c>
      <c r="C16" s="19" t="s">
        <v>30</v>
      </c>
      <c r="D16" s="20"/>
      <c r="E16" s="21">
        <v>5</v>
      </c>
      <c r="F16" s="22">
        <v>93</v>
      </c>
      <c r="G16" s="22">
        <v>4</v>
      </c>
      <c r="H16" s="21">
        <v>5</v>
      </c>
      <c r="I16" s="22"/>
      <c r="J16" s="20"/>
      <c r="K16" s="21">
        <v>5</v>
      </c>
      <c r="L16" s="22"/>
      <c r="M16" s="20"/>
      <c r="N16" s="21">
        <v>5</v>
      </c>
      <c r="O16" s="22"/>
      <c r="P16" s="22" t="s">
        <v>20</v>
      </c>
      <c r="Q16" s="22"/>
      <c r="R16" s="20" t="s">
        <v>20</v>
      </c>
      <c r="S16" s="23">
        <v>5</v>
      </c>
      <c r="T16" s="28">
        <v>100</v>
      </c>
      <c r="U16" s="25"/>
      <c r="V16" s="26"/>
      <c r="W16" s="21">
        <v>0</v>
      </c>
      <c r="X16" s="21">
        <v>5</v>
      </c>
      <c r="Y16" s="20"/>
      <c r="Z16" s="21">
        <v>5</v>
      </c>
      <c r="AA16" s="20"/>
      <c r="AB16" s="22"/>
      <c r="AC16" s="21">
        <v>1</v>
      </c>
      <c r="AD16" s="20"/>
      <c r="AE16" s="21">
        <v>1</v>
      </c>
      <c r="AF16" s="20"/>
      <c r="AG16" s="22"/>
      <c r="AH16" s="21">
        <v>1</v>
      </c>
      <c r="AI16" s="20"/>
      <c r="AJ16" s="27">
        <v>1</v>
      </c>
      <c r="AK16" s="20"/>
      <c r="AL16" s="21">
        <v>1</v>
      </c>
      <c r="AM16" s="22"/>
      <c r="AN16" s="20" t="s">
        <v>20</v>
      </c>
      <c r="AO16" s="21">
        <v>1</v>
      </c>
      <c r="AP16" s="28">
        <v>100</v>
      </c>
      <c r="AQ16" s="20"/>
      <c r="AR16" s="23">
        <v>1</v>
      </c>
      <c r="AS16" s="29"/>
      <c r="AT16" s="26" t="s">
        <v>20</v>
      </c>
      <c r="AU16" s="21">
        <v>1</v>
      </c>
      <c r="AV16" s="20"/>
      <c r="AW16" s="22"/>
      <c r="AX16" s="28">
        <v>95</v>
      </c>
      <c r="AY16" s="21"/>
      <c r="AZ16" s="30"/>
      <c r="BA16" s="31"/>
      <c r="BB16" s="32">
        <f t="shared" si="0"/>
        <v>98.333333333333329</v>
      </c>
      <c r="BC16" s="32">
        <f t="shared" si="1"/>
        <v>52.5</v>
      </c>
      <c r="BD16" s="33">
        <v>5</v>
      </c>
      <c r="BE16" s="33">
        <f t="shared" si="3"/>
        <v>4.42</v>
      </c>
      <c r="BF16" s="33" t="e">
        <f>(SUM(V16:AF16,AI16,AS16:BA16,#REF!)+0)/20*100/5*0.1</f>
        <v>#REF!</v>
      </c>
      <c r="BG16" s="33"/>
      <c r="BH16" s="35">
        <f t="shared" si="2"/>
        <v>84.42</v>
      </c>
    </row>
    <row r="17" spans="1:60" x14ac:dyDescent="0.3">
      <c r="B17" s="19">
        <f t="shared" si="4"/>
        <v>12</v>
      </c>
      <c r="C17" s="38" t="s">
        <v>31</v>
      </c>
      <c r="D17" s="20"/>
      <c r="E17" s="21">
        <v>5</v>
      </c>
      <c r="F17" s="22">
        <v>85.42</v>
      </c>
      <c r="G17" s="22">
        <v>3</v>
      </c>
      <c r="H17" s="21">
        <v>5</v>
      </c>
      <c r="I17" s="22"/>
      <c r="J17" s="20" t="s">
        <v>20</v>
      </c>
      <c r="K17" s="21">
        <v>5</v>
      </c>
      <c r="L17" s="22"/>
      <c r="M17" s="20" t="s">
        <v>20</v>
      </c>
      <c r="N17" s="21">
        <v>5</v>
      </c>
      <c r="O17" s="22"/>
      <c r="P17" s="22"/>
      <c r="Q17" s="22"/>
      <c r="R17" s="20" t="s">
        <v>20</v>
      </c>
      <c r="S17" s="23">
        <v>5</v>
      </c>
      <c r="T17" s="24">
        <v>90</v>
      </c>
      <c r="U17" s="25"/>
      <c r="V17" s="26" t="s">
        <v>20</v>
      </c>
      <c r="W17" s="21">
        <v>5</v>
      </c>
      <c r="X17" s="21">
        <v>5</v>
      </c>
      <c r="Y17" s="20" t="s">
        <v>20</v>
      </c>
      <c r="Z17" s="21">
        <v>4</v>
      </c>
      <c r="AA17" s="20" t="s">
        <v>20</v>
      </c>
      <c r="AB17" s="22"/>
      <c r="AC17" s="21">
        <v>4</v>
      </c>
      <c r="AD17" s="20" t="s">
        <v>20</v>
      </c>
      <c r="AE17" s="21">
        <v>3</v>
      </c>
      <c r="AF17" s="20" t="s">
        <v>20</v>
      </c>
      <c r="AG17" s="22" t="s">
        <v>20</v>
      </c>
      <c r="AH17" s="21">
        <v>0</v>
      </c>
      <c r="AI17" s="20" t="s">
        <v>20</v>
      </c>
      <c r="AJ17" s="27">
        <v>0</v>
      </c>
      <c r="AK17" s="20" t="s">
        <v>20</v>
      </c>
      <c r="AL17" s="21">
        <v>0</v>
      </c>
      <c r="AM17" s="22" t="s">
        <v>20</v>
      </c>
      <c r="AN17" s="20" t="s">
        <v>20</v>
      </c>
      <c r="AO17" s="21">
        <v>5</v>
      </c>
      <c r="AP17" s="28">
        <v>100</v>
      </c>
      <c r="AQ17" s="20" t="s">
        <v>20</v>
      </c>
      <c r="AR17" s="23">
        <v>1</v>
      </c>
      <c r="AS17" s="29"/>
      <c r="AT17" s="26" t="s">
        <v>20</v>
      </c>
      <c r="AU17" s="21">
        <v>2</v>
      </c>
      <c r="AV17" s="20" t="s">
        <v>20</v>
      </c>
      <c r="AW17" s="22"/>
      <c r="AX17" s="28">
        <v>80</v>
      </c>
      <c r="AY17" s="21"/>
      <c r="AZ17" s="30"/>
      <c r="BA17" s="31"/>
      <c r="BB17" s="32">
        <f t="shared" si="0"/>
        <v>90</v>
      </c>
      <c r="BC17" s="32">
        <f t="shared" si="1"/>
        <v>67.5</v>
      </c>
      <c r="BD17" s="33">
        <v>16</v>
      </c>
      <c r="BE17" s="33">
        <v>0</v>
      </c>
      <c r="BF17" s="33" t="e">
        <f>(SUM(V17:AF17,AI17,AS17:BA17,#REF!)+15)/20*100/5*0.1</f>
        <v>#REF!</v>
      </c>
      <c r="BG17" s="33"/>
      <c r="BH17" s="35">
        <f t="shared" si="2"/>
        <v>81</v>
      </c>
    </row>
    <row r="18" spans="1:60" x14ac:dyDescent="0.3">
      <c r="B18" s="19">
        <f t="shared" si="4"/>
        <v>13</v>
      </c>
      <c r="C18" s="36" t="s">
        <v>32</v>
      </c>
      <c r="D18" s="20"/>
      <c r="E18" s="21">
        <v>0</v>
      </c>
      <c r="F18" s="22"/>
      <c r="G18" s="22"/>
      <c r="H18" s="21">
        <v>0</v>
      </c>
      <c r="I18" s="22"/>
      <c r="J18" s="20" t="s">
        <v>20</v>
      </c>
      <c r="K18" s="21">
        <v>1</v>
      </c>
      <c r="L18" s="22"/>
      <c r="M18" s="20" t="s">
        <v>20</v>
      </c>
      <c r="N18" s="21">
        <v>0</v>
      </c>
      <c r="O18" s="22"/>
      <c r="P18" s="22" t="s">
        <v>20</v>
      </c>
      <c r="Q18" s="22"/>
      <c r="R18" s="20"/>
      <c r="S18" s="23">
        <v>0</v>
      </c>
      <c r="T18" s="24"/>
      <c r="U18" s="25"/>
      <c r="V18" s="26" t="s">
        <v>20</v>
      </c>
      <c r="W18" s="21">
        <v>0</v>
      </c>
      <c r="X18" s="21">
        <v>0</v>
      </c>
      <c r="Y18" s="20" t="s">
        <v>20</v>
      </c>
      <c r="Z18" s="21">
        <v>0</v>
      </c>
      <c r="AA18" s="20" t="s">
        <v>20</v>
      </c>
      <c r="AB18" s="22" t="s">
        <v>20</v>
      </c>
      <c r="AC18" s="21">
        <v>0</v>
      </c>
      <c r="AD18" s="20" t="s">
        <v>20</v>
      </c>
      <c r="AE18" s="21">
        <v>0</v>
      </c>
      <c r="AF18" s="20" t="s">
        <v>20</v>
      </c>
      <c r="AG18" s="22" t="s">
        <v>20</v>
      </c>
      <c r="AH18" s="21">
        <v>0</v>
      </c>
      <c r="AI18" s="20" t="s">
        <v>20</v>
      </c>
      <c r="AJ18" s="27">
        <v>0</v>
      </c>
      <c r="AK18" s="20" t="s">
        <v>20</v>
      </c>
      <c r="AL18" s="21">
        <v>0</v>
      </c>
      <c r="AM18" s="22" t="s">
        <v>20</v>
      </c>
      <c r="AN18" s="20" t="s">
        <v>20</v>
      </c>
      <c r="AO18" s="21">
        <v>0</v>
      </c>
      <c r="AP18" s="24"/>
      <c r="AQ18" s="20" t="s">
        <v>20</v>
      </c>
      <c r="AR18" s="23">
        <v>0</v>
      </c>
      <c r="AS18" s="29"/>
      <c r="AT18" s="26" t="s">
        <v>20</v>
      </c>
      <c r="AU18" s="21">
        <v>0</v>
      </c>
      <c r="AV18" s="20" t="s">
        <v>20</v>
      </c>
      <c r="AW18" s="22" t="s">
        <v>20</v>
      </c>
      <c r="AX18" s="37"/>
      <c r="AY18" s="21" t="s">
        <v>20</v>
      </c>
      <c r="AZ18" s="30" t="s">
        <v>20</v>
      </c>
      <c r="BA18" s="31"/>
      <c r="BB18" s="32">
        <f t="shared" si="0"/>
        <v>0</v>
      </c>
      <c r="BC18" s="32">
        <f t="shared" si="1"/>
        <v>1.25</v>
      </c>
      <c r="BD18" s="29">
        <v>35</v>
      </c>
      <c r="BE18" s="33">
        <v>0</v>
      </c>
      <c r="BF18" s="33" t="e">
        <f>(SUM(V18:AF18,AI18,AS18:BA18,#REF!)+0)/20*100/5*0.1</f>
        <v>#REF!</v>
      </c>
      <c r="BG18" s="33"/>
      <c r="BH18" s="35">
        <f t="shared" si="2"/>
        <v>0.5</v>
      </c>
    </row>
    <row r="19" spans="1:60" x14ac:dyDescent="0.3">
      <c r="B19" s="19">
        <f t="shared" si="4"/>
        <v>14</v>
      </c>
      <c r="C19" s="19" t="s">
        <v>33</v>
      </c>
      <c r="D19" s="20"/>
      <c r="E19" s="21">
        <v>5</v>
      </c>
      <c r="F19" s="22"/>
      <c r="G19" s="22"/>
      <c r="H19" s="21">
        <v>5</v>
      </c>
      <c r="I19" s="22"/>
      <c r="J19" s="20" t="s">
        <v>20</v>
      </c>
      <c r="K19" s="21">
        <v>5</v>
      </c>
      <c r="L19" s="22"/>
      <c r="M19" s="20" t="s">
        <v>20</v>
      </c>
      <c r="N19" s="21">
        <v>1</v>
      </c>
      <c r="O19" s="22"/>
      <c r="P19" s="22" t="s">
        <v>20</v>
      </c>
      <c r="Q19" s="22"/>
      <c r="R19" s="20" t="s">
        <v>20</v>
      </c>
      <c r="S19" s="23">
        <v>5</v>
      </c>
      <c r="T19" s="28">
        <v>100</v>
      </c>
      <c r="U19" s="25"/>
      <c r="V19" s="26" t="s">
        <v>20</v>
      </c>
      <c r="W19" s="21">
        <v>1</v>
      </c>
      <c r="X19" s="21">
        <v>2</v>
      </c>
      <c r="Y19" s="20" t="s">
        <v>20</v>
      </c>
      <c r="Z19" s="21">
        <v>0</v>
      </c>
      <c r="AA19" s="20" t="s">
        <v>20</v>
      </c>
      <c r="AB19" s="22" t="s">
        <v>20</v>
      </c>
      <c r="AC19" s="21">
        <v>0</v>
      </c>
      <c r="AD19" s="20" t="s">
        <v>20</v>
      </c>
      <c r="AE19" s="21">
        <v>1</v>
      </c>
      <c r="AF19" s="20"/>
      <c r="AG19" s="22"/>
      <c r="AH19" s="21">
        <v>1</v>
      </c>
      <c r="AI19" s="20" t="s">
        <v>20</v>
      </c>
      <c r="AJ19" s="27">
        <v>5</v>
      </c>
      <c r="AK19" s="20"/>
      <c r="AL19" s="21">
        <v>5</v>
      </c>
      <c r="AM19" s="22"/>
      <c r="AN19" s="20" t="s">
        <v>20</v>
      </c>
      <c r="AO19" s="21">
        <v>5</v>
      </c>
      <c r="AP19" s="28">
        <v>95</v>
      </c>
      <c r="AQ19" s="20" t="s">
        <v>20</v>
      </c>
      <c r="AR19" s="23">
        <v>0</v>
      </c>
      <c r="AS19" s="29"/>
      <c r="AT19" s="26"/>
      <c r="AU19" s="21">
        <v>1</v>
      </c>
      <c r="AV19" s="20"/>
      <c r="AW19" s="22"/>
      <c r="AX19" s="28">
        <v>90</v>
      </c>
      <c r="AY19" s="21"/>
      <c r="AZ19" s="30" t="s">
        <v>20</v>
      </c>
      <c r="BA19" s="31"/>
      <c r="BB19" s="32">
        <f t="shared" si="0"/>
        <v>95</v>
      </c>
      <c r="BC19" s="32">
        <f t="shared" si="1"/>
        <v>46.25</v>
      </c>
      <c r="BD19" s="33">
        <v>18</v>
      </c>
      <c r="BE19" s="33">
        <v>0</v>
      </c>
      <c r="BF19" s="33" t="e">
        <f>(SUM(V19:AF19,AI19,AS19:BA19,#REF!)+0)/20*100/5*0.1</f>
        <v>#REF!</v>
      </c>
      <c r="BG19" s="33"/>
      <c r="BH19" s="35">
        <f t="shared" si="2"/>
        <v>75.5</v>
      </c>
    </row>
    <row r="20" spans="1:60" x14ac:dyDescent="0.3">
      <c r="B20" s="19">
        <f t="shared" si="4"/>
        <v>15</v>
      </c>
      <c r="C20" s="36" t="s">
        <v>34</v>
      </c>
      <c r="D20" s="20"/>
      <c r="E20" s="21">
        <v>0</v>
      </c>
      <c r="F20" s="22"/>
      <c r="G20" s="22"/>
      <c r="H20" s="21">
        <v>0</v>
      </c>
      <c r="I20" s="22"/>
      <c r="J20" s="20" t="s">
        <v>20</v>
      </c>
      <c r="K20" s="21">
        <v>1</v>
      </c>
      <c r="L20" s="22"/>
      <c r="M20" s="20" t="s">
        <v>20</v>
      </c>
      <c r="N20" s="21">
        <v>0</v>
      </c>
      <c r="O20" s="22"/>
      <c r="P20" s="22" t="s">
        <v>20</v>
      </c>
      <c r="Q20" s="22"/>
      <c r="R20" s="20" t="s">
        <v>20</v>
      </c>
      <c r="S20" s="23">
        <v>0</v>
      </c>
      <c r="T20" s="24">
        <v>100</v>
      </c>
      <c r="U20" s="25"/>
      <c r="V20" s="26" t="s">
        <v>20</v>
      </c>
      <c r="W20" s="21">
        <v>0</v>
      </c>
      <c r="X20" s="21">
        <v>0</v>
      </c>
      <c r="Y20" s="20" t="s">
        <v>20</v>
      </c>
      <c r="Z20" s="21">
        <v>0</v>
      </c>
      <c r="AA20" s="20" t="s">
        <v>20</v>
      </c>
      <c r="AB20" s="22" t="s">
        <v>20</v>
      </c>
      <c r="AC20" s="21">
        <v>0</v>
      </c>
      <c r="AD20" s="20" t="s">
        <v>20</v>
      </c>
      <c r="AE20" s="21">
        <v>0</v>
      </c>
      <c r="AF20" s="20" t="s">
        <v>20</v>
      </c>
      <c r="AG20" s="22" t="s">
        <v>20</v>
      </c>
      <c r="AH20" s="21">
        <v>0</v>
      </c>
      <c r="AI20" s="20" t="s">
        <v>20</v>
      </c>
      <c r="AJ20" s="27">
        <v>0</v>
      </c>
      <c r="AK20" s="20" t="s">
        <v>20</v>
      </c>
      <c r="AL20" s="21">
        <v>0</v>
      </c>
      <c r="AM20" s="22" t="s">
        <v>20</v>
      </c>
      <c r="AN20" s="20" t="s">
        <v>20</v>
      </c>
      <c r="AO20" s="21">
        <v>0</v>
      </c>
      <c r="AP20" s="28">
        <v>100</v>
      </c>
      <c r="AQ20" s="20" t="s">
        <v>20</v>
      </c>
      <c r="AR20" s="23">
        <v>0</v>
      </c>
      <c r="AS20" s="29"/>
      <c r="AT20" s="26"/>
      <c r="AU20" s="21">
        <v>1</v>
      </c>
      <c r="AV20" s="20" t="s">
        <v>20</v>
      </c>
      <c r="AW20" s="22" t="s">
        <v>20</v>
      </c>
      <c r="AX20" s="28">
        <v>95</v>
      </c>
      <c r="AY20" s="21" t="s">
        <v>20</v>
      </c>
      <c r="AZ20" s="30" t="s">
        <v>20</v>
      </c>
      <c r="BA20" s="31"/>
      <c r="BB20" s="32">
        <f t="shared" si="0"/>
        <v>98.333333333333329</v>
      </c>
      <c r="BC20" s="32">
        <f t="shared" si="1"/>
        <v>2.5</v>
      </c>
      <c r="BD20" s="29">
        <v>35</v>
      </c>
      <c r="BE20" s="33">
        <v>0</v>
      </c>
      <c r="BF20" s="33" t="e">
        <f>(SUM(V20:AF20,AI20,AS20:BA20,#REF!)+0)/20*100/5*0.1</f>
        <v>#REF!</v>
      </c>
      <c r="BG20" s="33"/>
      <c r="BH20" s="35">
        <f t="shared" si="2"/>
        <v>59.999999999999993</v>
      </c>
    </row>
    <row r="21" spans="1:60" x14ac:dyDescent="0.3">
      <c r="B21" s="19">
        <f t="shared" si="4"/>
        <v>16</v>
      </c>
      <c r="C21" s="36" t="s">
        <v>35</v>
      </c>
      <c r="D21" s="20"/>
      <c r="E21" s="21">
        <v>5</v>
      </c>
      <c r="F21" s="22">
        <v>48.26</v>
      </c>
      <c r="G21" s="22">
        <v>2</v>
      </c>
      <c r="H21" s="21">
        <v>1</v>
      </c>
      <c r="I21" s="22"/>
      <c r="J21" s="20"/>
      <c r="K21" s="21">
        <v>5</v>
      </c>
      <c r="L21" s="22"/>
      <c r="M21" s="20"/>
      <c r="N21" s="21">
        <v>5</v>
      </c>
      <c r="O21" s="22"/>
      <c r="P21" s="22" t="s">
        <v>20</v>
      </c>
      <c r="Q21" s="22"/>
      <c r="R21" s="20" t="s">
        <v>20</v>
      </c>
      <c r="S21" s="23">
        <v>0</v>
      </c>
      <c r="T21" s="28">
        <v>100</v>
      </c>
      <c r="U21" s="25"/>
      <c r="V21" s="26" t="s">
        <v>20</v>
      </c>
      <c r="W21" s="21">
        <v>3</v>
      </c>
      <c r="X21" s="21">
        <v>0</v>
      </c>
      <c r="Y21" s="20" t="s">
        <v>20</v>
      </c>
      <c r="Z21" s="21">
        <v>0</v>
      </c>
      <c r="AA21" s="20" t="s">
        <v>20</v>
      </c>
      <c r="AB21" s="22" t="s">
        <v>20</v>
      </c>
      <c r="AC21" s="21">
        <v>0</v>
      </c>
      <c r="AD21" s="20" t="s">
        <v>20</v>
      </c>
      <c r="AE21" s="21">
        <v>0</v>
      </c>
      <c r="AF21" s="20" t="s">
        <v>20</v>
      </c>
      <c r="AG21" s="22" t="s">
        <v>20</v>
      </c>
      <c r="AH21" s="21">
        <v>0</v>
      </c>
      <c r="AI21" s="20" t="s">
        <v>20</v>
      </c>
      <c r="AJ21" s="27">
        <v>0</v>
      </c>
      <c r="AK21" s="20" t="s">
        <v>20</v>
      </c>
      <c r="AL21" s="21">
        <v>0</v>
      </c>
      <c r="AM21" s="22"/>
      <c r="AN21" s="20"/>
      <c r="AO21" s="21">
        <v>0</v>
      </c>
      <c r="AP21" s="28">
        <v>80</v>
      </c>
      <c r="AQ21" s="20"/>
      <c r="AR21" s="23">
        <v>0</v>
      </c>
      <c r="AS21" s="29"/>
      <c r="AT21" s="26"/>
      <c r="AU21" s="21">
        <v>1</v>
      </c>
      <c r="AV21" s="20"/>
      <c r="AW21" s="22"/>
      <c r="AX21" s="28">
        <v>85</v>
      </c>
      <c r="AY21" s="21"/>
      <c r="AZ21" s="30"/>
      <c r="BA21" s="31"/>
      <c r="BB21" s="32">
        <f t="shared" si="0"/>
        <v>88.333333333333329</v>
      </c>
      <c r="BC21" s="32">
        <f t="shared" si="1"/>
        <v>25</v>
      </c>
      <c r="BD21" s="29">
        <v>21</v>
      </c>
      <c r="BE21" s="33">
        <v>0</v>
      </c>
      <c r="BF21" s="33" t="e">
        <f>(SUM(V21:AF21,AI21,AS21:BA21,#REF!)+0)/20*100/5*0.1</f>
        <v>#REF!</v>
      </c>
      <c r="BG21" s="33"/>
      <c r="BH21" s="35">
        <f t="shared" si="2"/>
        <v>62.999999999999993</v>
      </c>
    </row>
    <row r="22" spans="1:60" x14ac:dyDescent="0.3">
      <c r="B22" s="19">
        <f t="shared" si="4"/>
        <v>17</v>
      </c>
      <c r="C22" s="36" t="s">
        <v>36</v>
      </c>
      <c r="D22" s="20"/>
      <c r="E22" s="21">
        <v>1</v>
      </c>
      <c r="F22" s="22"/>
      <c r="G22" s="22"/>
      <c r="H22" s="21">
        <v>1</v>
      </c>
      <c r="I22" s="22"/>
      <c r="J22" s="20"/>
      <c r="K22" s="21">
        <v>0</v>
      </c>
      <c r="L22" s="22"/>
      <c r="M22" s="20" t="s">
        <v>20</v>
      </c>
      <c r="N22" s="21">
        <v>1</v>
      </c>
      <c r="O22" s="22"/>
      <c r="P22" s="22"/>
      <c r="Q22" s="22"/>
      <c r="R22" s="20" t="s">
        <v>20</v>
      </c>
      <c r="S22" s="23">
        <v>0</v>
      </c>
      <c r="T22" s="24">
        <v>50</v>
      </c>
      <c r="U22" s="25"/>
      <c r="V22" s="26" t="s">
        <v>20</v>
      </c>
      <c r="W22" s="21">
        <v>0</v>
      </c>
      <c r="X22" s="21">
        <v>0</v>
      </c>
      <c r="Y22" s="20" t="s">
        <v>20</v>
      </c>
      <c r="Z22" s="21">
        <v>0</v>
      </c>
      <c r="AA22" s="20" t="s">
        <v>20</v>
      </c>
      <c r="AB22" s="22" t="s">
        <v>20</v>
      </c>
      <c r="AC22" s="21">
        <v>0</v>
      </c>
      <c r="AD22" s="20" t="s">
        <v>20</v>
      </c>
      <c r="AE22" s="21">
        <v>0</v>
      </c>
      <c r="AF22" s="20" t="s">
        <v>20</v>
      </c>
      <c r="AG22" s="22" t="s">
        <v>20</v>
      </c>
      <c r="AH22" s="21">
        <v>0</v>
      </c>
      <c r="AI22" s="20" t="s">
        <v>20</v>
      </c>
      <c r="AJ22" s="27">
        <v>0</v>
      </c>
      <c r="AK22" s="20" t="s">
        <v>20</v>
      </c>
      <c r="AL22" s="21">
        <v>0</v>
      </c>
      <c r="AM22" s="22" t="s">
        <v>20</v>
      </c>
      <c r="AN22" s="20" t="s">
        <v>20</v>
      </c>
      <c r="AO22" s="21">
        <v>0</v>
      </c>
      <c r="AP22" s="24"/>
      <c r="AQ22" s="20" t="s">
        <v>20</v>
      </c>
      <c r="AR22" s="23">
        <v>0</v>
      </c>
      <c r="AS22" s="29"/>
      <c r="AT22" s="26" t="s">
        <v>20</v>
      </c>
      <c r="AU22" s="21">
        <v>1</v>
      </c>
      <c r="AV22" s="20" t="s">
        <v>20</v>
      </c>
      <c r="AW22" s="22"/>
      <c r="AX22" s="28">
        <v>85</v>
      </c>
      <c r="AY22" s="21"/>
      <c r="AZ22" s="30"/>
      <c r="BA22" s="31"/>
      <c r="BB22" s="32">
        <f t="shared" si="0"/>
        <v>45</v>
      </c>
      <c r="BC22" s="32">
        <f t="shared" si="1"/>
        <v>5</v>
      </c>
      <c r="BD22" s="29">
        <v>28</v>
      </c>
      <c r="BE22" s="33">
        <v>0</v>
      </c>
      <c r="BF22" s="33" t="e">
        <f>(SUM(V22:AF22,AI22,AS22:BA22,#REF!)+0)/20*100/5*0.1</f>
        <v>#REF!</v>
      </c>
      <c r="BG22" s="33"/>
      <c r="BH22" s="35">
        <f t="shared" si="2"/>
        <v>29</v>
      </c>
    </row>
    <row r="23" spans="1:60" ht="19.5" thickBot="1" x14ac:dyDescent="0.35">
      <c r="B23" s="19">
        <f t="shared" si="4"/>
        <v>18</v>
      </c>
      <c r="C23" s="19" t="s">
        <v>37</v>
      </c>
      <c r="D23" s="20"/>
      <c r="E23" s="21">
        <v>5</v>
      </c>
      <c r="F23" s="22">
        <v>76.900000000000006</v>
      </c>
      <c r="G23" s="22">
        <v>4</v>
      </c>
      <c r="H23" s="21">
        <v>5</v>
      </c>
      <c r="I23" s="22"/>
      <c r="J23" s="20"/>
      <c r="K23" s="21">
        <v>4</v>
      </c>
      <c r="L23" s="22"/>
      <c r="M23" s="20"/>
      <c r="N23" s="21">
        <v>4</v>
      </c>
      <c r="O23" s="22"/>
      <c r="P23" s="22" t="s">
        <v>20</v>
      </c>
      <c r="Q23" s="22"/>
      <c r="R23" s="20" t="s">
        <v>20</v>
      </c>
      <c r="S23" s="23">
        <v>4</v>
      </c>
      <c r="T23" s="28">
        <v>100</v>
      </c>
      <c r="U23" s="39"/>
      <c r="V23" s="26"/>
      <c r="W23" s="21">
        <v>0</v>
      </c>
      <c r="X23" s="21">
        <v>5</v>
      </c>
      <c r="Y23" s="20"/>
      <c r="Z23" s="21">
        <v>5</v>
      </c>
      <c r="AA23" s="20"/>
      <c r="AB23" s="22"/>
      <c r="AC23" s="21">
        <v>1</v>
      </c>
      <c r="AD23" s="20"/>
      <c r="AE23" s="21">
        <v>1</v>
      </c>
      <c r="AF23" s="20"/>
      <c r="AG23" s="22" t="s">
        <v>20</v>
      </c>
      <c r="AH23" s="21">
        <v>1</v>
      </c>
      <c r="AI23" s="20" t="s">
        <v>20</v>
      </c>
      <c r="AJ23" s="27">
        <v>1</v>
      </c>
      <c r="AK23" s="20"/>
      <c r="AL23" s="21">
        <v>1</v>
      </c>
      <c r="AM23" s="22" t="s">
        <v>20</v>
      </c>
      <c r="AN23" s="20" t="s">
        <v>20</v>
      </c>
      <c r="AO23" s="21">
        <v>1</v>
      </c>
      <c r="AP23" s="28">
        <v>95</v>
      </c>
      <c r="AQ23" s="20"/>
      <c r="AR23" s="23">
        <v>1</v>
      </c>
      <c r="AS23" s="29"/>
      <c r="AT23" s="26" t="s">
        <v>20</v>
      </c>
      <c r="AU23" s="21">
        <v>1</v>
      </c>
      <c r="AV23" s="20"/>
      <c r="AW23" s="22"/>
      <c r="AX23" s="37">
        <v>90</v>
      </c>
      <c r="AY23" s="21"/>
      <c r="AZ23" s="30"/>
      <c r="BA23" s="40"/>
      <c r="BB23" s="32">
        <f t="shared" si="0"/>
        <v>95</v>
      </c>
      <c r="BC23" s="32">
        <f t="shared" si="1"/>
        <v>48.75</v>
      </c>
      <c r="BD23" s="33">
        <v>8</v>
      </c>
      <c r="BE23" s="33">
        <f t="shared" si="3"/>
        <v>4.03</v>
      </c>
      <c r="BF23" s="33" t="e">
        <f>(SUM(V23:AF23,AI23,AS23:BA23,#REF!)+0)/20*100/5*0.1</f>
        <v>#REF!</v>
      </c>
      <c r="BG23" s="33"/>
      <c r="BH23" s="35">
        <f t="shared" si="2"/>
        <v>80.53</v>
      </c>
    </row>
    <row r="24" spans="1:60" ht="19.5" thickBot="1" x14ac:dyDescent="0.35"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2"/>
      <c r="AY24" s="41"/>
      <c r="AZ24" s="41"/>
      <c r="BA24" s="41"/>
      <c r="BB24" s="43"/>
      <c r="BC24" s="43"/>
      <c r="BD24" s="43"/>
      <c r="BE24" s="43"/>
      <c r="BF24" s="43"/>
      <c r="BG24" s="43"/>
      <c r="BH24" s="43"/>
    </row>
    <row r="25" spans="1:60" x14ac:dyDescent="0.3">
      <c r="A25" t="s">
        <v>38</v>
      </c>
      <c r="B25" s="2">
        <v>1</v>
      </c>
      <c r="C25" s="29" t="s">
        <v>39</v>
      </c>
      <c r="D25" s="44"/>
      <c r="E25" s="21">
        <v>1</v>
      </c>
      <c r="F25" s="22"/>
      <c r="G25" s="22"/>
      <c r="H25" s="21">
        <v>1</v>
      </c>
      <c r="I25" s="22"/>
      <c r="J25" s="44"/>
      <c r="K25" s="21">
        <v>0</v>
      </c>
      <c r="L25" s="45"/>
      <c r="M25" s="20"/>
      <c r="N25" s="21">
        <v>0</v>
      </c>
      <c r="O25" s="22"/>
      <c r="P25" s="22"/>
      <c r="Q25" s="22"/>
      <c r="R25" s="20"/>
      <c r="S25" s="23">
        <v>1</v>
      </c>
      <c r="T25" s="28">
        <v>100</v>
      </c>
      <c r="U25" s="25"/>
      <c r="V25" s="26"/>
      <c r="W25" s="21">
        <v>1</v>
      </c>
      <c r="X25" s="21">
        <v>1</v>
      </c>
      <c r="Y25" s="20"/>
      <c r="Z25" s="21">
        <v>1</v>
      </c>
      <c r="AA25" s="20" t="s">
        <v>20</v>
      </c>
      <c r="AB25" s="22"/>
      <c r="AC25" s="21">
        <v>0</v>
      </c>
      <c r="AD25" s="20" t="s">
        <v>20</v>
      </c>
      <c r="AE25" s="21">
        <v>0</v>
      </c>
      <c r="AF25" s="20" t="s">
        <v>20</v>
      </c>
      <c r="AG25" s="22" t="s">
        <v>20</v>
      </c>
      <c r="AH25" s="21">
        <v>0</v>
      </c>
      <c r="AI25" s="20" t="s">
        <v>20</v>
      </c>
      <c r="AJ25" s="27">
        <v>0</v>
      </c>
      <c r="AK25" s="20" t="s">
        <v>20</v>
      </c>
      <c r="AL25" s="21">
        <v>0</v>
      </c>
      <c r="AM25" s="22" t="s">
        <v>20</v>
      </c>
      <c r="AN25" s="20" t="s">
        <v>20</v>
      </c>
      <c r="AO25" s="21">
        <v>0</v>
      </c>
      <c r="AP25" s="28">
        <v>100</v>
      </c>
      <c r="AQ25" s="20" t="s">
        <v>20</v>
      </c>
      <c r="AR25" s="23">
        <v>0</v>
      </c>
      <c r="AS25" s="11"/>
      <c r="AT25" s="26"/>
      <c r="AU25" s="21">
        <v>0</v>
      </c>
      <c r="AV25" s="20"/>
      <c r="AW25" s="22" t="s">
        <v>20</v>
      </c>
      <c r="AX25" s="24">
        <v>70</v>
      </c>
      <c r="AY25" s="21" t="s">
        <v>20</v>
      </c>
      <c r="AZ25" s="20" t="s">
        <v>20</v>
      </c>
      <c r="BA25" s="14"/>
      <c r="BB25" s="32">
        <f t="shared" si="0"/>
        <v>90</v>
      </c>
      <c r="BC25" s="32">
        <f t="shared" si="1"/>
        <v>7.5</v>
      </c>
      <c r="BD25" s="29">
        <v>22</v>
      </c>
      <c r="BE25" s="33">
        <v>0</v>
      </c>
      <c r="BF25" s="33" t="e">
        <f>(SUM(V25:AF25,AI25,AS25:BA25,#REF!)+0)/20*100/5*0.1</f>
        <v>#REF!</v>
      </c>
      <c r="BG25" s="33"/>
      <c r="BH25" s="35">
        <f t="shared" si="2"/>
        <v>57</v>
      </c>
    </row>
    <row r="26" spans="1:60" x14ac:dyDescent="0.3">
      <c r="B26" s="2">
        <v>2</v>
      </c>
      <c r="C26" s="2" t="s">
        <v>40</v>
      </c>
      <c r="D26" s="44"/>
      <c r="E26" s="21">
        <v>0</v>
      </c>
      <c r="F26" s="22"/>
      <c r="G26" s="22"/>
      <c r="H26" s="21">
        <v>1</v>
      </c>
      <c r="I26" s="22"/>
      <c r="J26" s="44"/>
      <c r="K26" s="21">
        <v>0</v>
      </c>
      <c r="L26" s="45"/>
      <c r="M26" s="20" t="s">
        <v>20</v>
      </c>
      <c r="N26" s="21">
        <v>0</v>
      </c>
      <c r="O26" s="22"/>
      <c r="P26" s="22" t="s">
        <v>20</v>
      </c>
      <c r="Q26" s="22"/>
      <c r="R26" s="20"/>
      <c r="S26" s="23">
        <v>0</v>
      </c>
      <c r="T26" s="24">
        <v>30</v>
      </c>
      <c r="U26" s="25"/>
      <c r="V26" s="26" t="s">
        <v>20</v>
      </c>
      <c r="W26" s="21">
        <v>1</v>
      </c>
      <c r="X26" s="21">
        <v>0</v>
      </c>
      <c r="Y26" s="20"/>
      <c r="Z26" s="21">
        <v>0</v>
      </c>
      <c r="AA26" s="20"/>
      <c r="AB26" s="22" t="s">
        <v>20</v>
      </c>
      <c r="AC26" s="21">
        <v>1</v>
      </c>
      <c r="AD26" s="20" t="s">
        <v>20</v>
      </c>
      <c r="AE26" s="21">
        <v>1</v>
      </c>
      <c r="AF26" s="20" t="s">
        <v>20</v>
      </c>
      <c r="AG26" s="22"/>
      <c r="AH26" s="21">
        <v>1</v>
      </c>
      <c r="AI26" s="20" t="s">
        <v>20</v>
      </c>
      <c r="AJ26" s="27">
        <v>0</v>
      </c>
      <c r="AK26" s="20"/>
      <c r="AL26" s="21">
        <v>1</v>
      </c>
      <c r="AM26" s="22" t="s">
        <v>20</v>
      </c>
      <c r="AN26" s="20"/>
      <c r="AO26" s="21">
        <v>0</v>
      </c>
      <c r="AP26" s="24">
        <v>30</v>
      </c>
      <c r="AQ26" s="20"/>
      <c r="AR26" s="23">
        <v>1</v>
      </c>
      <c r="AS26" s="29"/>
      <c r="AT26" s="26" t="s">
        <v>20</v>
      </c>
      <c r="AU26" s="21">
        <v>1</v>
      </c>
      <c r="AV26" s="20" t="s">
        <v>20</v>
      </c>
      <c r="AW26" s="22"/>
      <c r="AX26" s="24">
        <v>25</v>
      </c>
      <c r="AY26" s="21" t="s">
        <v>20</v>
      </c>
      <c r="AZ26" s="20"/>
      <c r="BA26" s="31"/>
      <c r="BB26" s="32">
        <f t="shared" si="0"/>
        <v>28.333333333333332</v>
      </c>
      <c r="BC26" s="32">
        <f t="shared" si="1"/>
        <v>10</v>
      </c>
      <c r="BD26" s="33">
        <v>18</v>
      </c>
      <c r="BE26" s="33">
        <v>0</v>
      </c>
      <c r="BF26" s="33" t="e">
        <f>(SUM(V26:AF26,AI26,AS26:BA26,#REF!)+0)/20*100/5*0.1</f>
        <v>#REF!</v>
      </c>
      <c r="BG26" s="33"/>
      <c r="BH26" s="35">
        <f t="shared" si="2"/>
        <v>21</v>
      </c>
    </row>
    <row r="27" spans="1:60" x14ac:dyDescent="0.3">
      <c r="B27" s="2">
        <v>3</v>
      </c>
      <c r="C27" s="2" t="s">
        <v>41</v>
      </c>
      <c r="D27" s="44"/>
      <c r="E27" s="21">
        <v>5</v>
      </c>
      <c r="F27" s="22">
        <v>13.8</v>
      </c>
      <c r="G27" s="22">
        <v>2</v>
      </c>
      <c r="H27" s="21">
        <v>1</v>
      </c>
      <c r="I27" s="22"/>
      <c r="J27" s="44"/>
      <c r="K27" s="21">
        <v>1</v>
      </c>
      <c r="L27" s="45"/>
      <c r="M27" s="20"/>
      <c r="N27" s="21">
        <v>0</v>
      </c>
      <c r="O27" s="22"/>
      <c r="P27" s="22" t="s">
        <v>20</v>
      </c>
      <c r="Q27" s="22"/>
      <c r="R27" s="20" t="s">
        <v>20</v>
      </c>
      <c r="S27" s="23">
        <v>1</v>
      </c>
      <c r="T27" s="24">
        <v>45</v>
      </c>
      <c r="U27" s="25"/>
      <c r="V27" s="26" t="s">
        <v>20</v>
      </c>
      <c r="W27" s="21">
        <v>1</v>
      </c>
      <c r="X27" s="21">
        <v>1</v>
      </c>
      <c r="Y27" s="20"/>
      <c r="Z27" s="21">
        <v>1</v>
      </c>
      <c r="AA27" s="20"/>
      <c r="AB27" s="22"/>
      <c r="AC27" s="21">
        <v>0</v>
      </c>
      <c r="AD27" s="20" t="s">
        <v>20</v>
      </c>
      <c r="AE27" s="21">
        <v>1</v>
      </c>
      <c r="AF27" s="20"/>
      <c r="AG27" s="22"/>
      <c r="AH27" s="21">
        <v>0</v>
      </c>
      <c r="AI27" s="20" t="s">
        <v>20</v>
      </c>
      <c r="AJ27" s="27">
        <v>1</v>
      </c>
      <c r="AK27" s="20"/>
      <c r="AL27" s="21">
        <v>1</v>
      </c>
      <c r="AM27" s="22" t="s">
        <v>20</v>
      </c>
      <c r="AN27" s="20" t="s">
        <v>20</v>
      </c>
      <c r="AO27" s="21">
        <v>1</v>
      </c>
      <c r="AP27" s="24">
        <v>40</v>
      </c>
      <c r="AQ27" s="20" t="s">
        <v>20</v>
      </c>
      <c r="AR27" s="23">
        <v>1</v>
      </c>
      <c r="AS27" s="29"/>
      <c r="AT27" s="26" t="s">
        <v>20</v>
      </c>
      <c r="AU27" s="21">
        <v>1</v>
      </c>
      <c r="AV27" s="20" t="s">
        <v>20</v>
      </c>
      <c r="AW27" s="22"/>
      <c r="AX27" s="24">
        <v>25</v>
      </c>
      <c r="AY27" s="21" t="s">
        <v>20</v>
      </c>
      <c r="AZ27" s="20"/>
      <c r="BA27" s="31"/>
      <c r="BB27" s="32">
        <f t="shared" si="0"/>
        <v>36.666666666666664</v>
      </c>
      <c r="BC27" s="32">
        <f t="shared" si="1"/>
        <v>20</v>
      </c>
      <c r="BD27" s="33">
        <v>14</v>
      </c>
      <c r="BE27" s="33">
        <v>0</v>
      </c>
      <c r="BF27" s="33" t="e">
        <f>(SUM(V27:AF27,AI27,AS27:BA27,#REF!)+0)/20*100/5*0.1</f>
        <v>#REF!</v>
      </c>
      <c r="BG27" s="33"/>
      <c r="BH27" s="35">
        <f t="shared" si="2"/>
        <v>29.999999999999996</v>
      </c>
    </row>
    <row r="28" spans="1:60" x14ac:dyDescent="0.3">
      <c r="B28" s="2">
        <v>4</v>
      </c>
      <c r="C28" s="2" t="s">
        <v>42</v>
      </c>
      <c r="D28" s="20"/>
      <c r="E28" s="21">
        <v>5</v>
      </c>
      <c r="F28" s="22">
        <v>114</v>
      </c>
      <c r="G28" s="22">
        <v>4</v>
      </c>
      <c r="H28" s="21">
        <v>5</v>
      </c>
      <c r="I28" s="22"/>
      <c r="J28" s="20" t="s">
        <v>20</v>
      </c>
      <c r="K28" s="21">
        <v>5</v>
      </c>
      <c r="L28" s="22"/>
      <c r="M28" s="20"/>
      <c r="N28" s="21">
        <v>5</v>
      </c>
      <c r="O28" s="22"/>
      <c r="P28" s="22">
        <v>3</v>
      </c>
      <c r="Q28" s="22"/>
      <c r="R28" s="20"/>
      <c r="S28" s="23">
        <v>5</v>
      </c>
      <c r="T28" s="28">
        <v>100</v>
      </c>
      <c r="U28" s="25"/>
      <c r="V28" s="26"/>
      <c r="W28" s="21">
        <v>5</v>
      </c>
      <c r="X28" s="21">
        <v>5</v>
      </c>
      <c r="Y28" s="20"/>
      <c r="Z28" s="21">
        <v>5</v>
      </c>
      <c r="AA28" s="20"/>
      <c r="AB28" s="22"/>
      <c r="AC28" s="21">
        <v>5</v>
      </c>
      <c r="AD28" s="20"/>
      <c r="AE28" s="21">
        <v>5</v>
      </c>
      <c r="AF28" s="20"/>
      <c r="AG28" s="22"/>
      <c r="AH28" s="21">
        <v>5</v>
      </c>
      <c r="AI28" s="20"/>
      <c r="AJ28" s="27">
        <v>1</v>
      </c>
      <c r="AK28" s="20"/>
      <c r="AL28" s="21">
        <v>5</v>
      </c>
      <c r="AM28" s="22"/>
      <c r="AN28" s="20"/>
      <c r="AO28" s="21">
        <v>0</v>
      </c>
      <c r="AP28" s="28">
        <v>100</v>
      </c>
      <c r="AQ28" s="20"/>
      <c r="AR28" s="23">
        <v>4</v>
      </c>
      <c r="AS28" s="29"/>
      <c r="AT28" s="26"/>
      <c r="AU28" s="21">
        <v>5</v>
      </c>
      <c r="AV28" s="20"/>
      <c r="AW28" s="22"/>
      <c r="AX28" s="28">
        <v>100</v>
      </c>
      <c r="AY28" s="21" t="s">
        <v>20</v>
      </c>
      <c r="AZ28" s="20"/>
      <c r="BA28" s="31"/>
      <c r="BB28" s="32">
        <f>(T28+AP28+AX28)/3</f>
        <v>100</v>
      </c>
      <c r="BC28" s="32">
        <f t="shared" si="1"/>
        <v>86.25</v>
      </c>
      <c r="BD28" s="33">
        <v>3</v>
      </c>
      <c r="BE28" s="33">
        <f t="shared" si="3"/>
        <v>4.68</v>
      </c>
      <c r="BF28" s="33" t="e">
        <f>(SUM(V28:AF28,AI28,AS28:BA28,#REF!)+0)/20*100/5*0.1</f>
        <v>#REF!</v>
      </c>
      <c r="BG28" s="33"/>
      <c r="BH28" s="35">
        <f t="shared" si="2"/>
        <v>99.18</v>
      </c>
    </row>
    <row r="29" spans="1:60" s="46" customFormat="1" ht="342.75" customHeight="1" x14ac:dyDescent="0.25">
      <c r="D29" s="47" t="s">
        <v>43</v>
      </c>
      <c r="E29" s="47" t="s">
        <v>44</v>
      </c>
      <c r="F29" s="47"/>
      <c r="G29" s="47"/>
      <c r="H29" s="47" t="s">
        <v>45</v>
      </c>
      <c r="I29" s="47"/>
      <c r="J29" s="47" t="s">
        <v>46</v>
      </c>
      <c r="K29" s="47" t="s">
        <v>47</v>
      </c>
      <c r="L29" s="47"/>
      <c r="M29" s="47" t="s">
        <v>48</v>
      </c>
      <c r="N29" s="47" t="s">
        <v>49</v>
      </c>
      <c r="O29" s="47"/>
      <c r="P29" s="47" t="s">
        <v>50</v>
      </c>
      <c r="Q29" s="47"/>
      <c r="R29" s="47" t="s">
        <v>51</v>
      </c>
      <c r="S29" s="47" t="s">
        <v>52</v>
      </c>
      <c r="T29" s="47"/>
      <c r="U29" s="47"/>
      <c r="V29" s="47" t="s">
        <v>53</v>
      </c>
      <c r="W29" s="47" t="s">
        <v>54</v>
      </c>
      <c r="X29" s="47" t="s">
        <v>55</v>
      </c>
      <c r="Y29" s="47" t="s">
        <v>56</v>
      </c>
      <c r="Z29" s="47" t="s">
        <v>57</v>
      </c>
      <c r="AA29" s="47" t="s">
        <v>58</v>
      </c>
      <c r="AB29" s="47" t="s">
        <v>59</v>
      </c>
      <c r="AC29" s="47" t="s">
        <v>60</v>
      </c>
      <c r="AD29" s="47" t="s">
        <v>61</v>
      </c>
      <c r="AE29" s="47" t="s">
        <v>62</v>
      </c>
      <c r="AF29" s="47" t="s">
        <v>63</v>
      </c>
      <c r="AG29" s="47" t="s">
        <v>64</v>
      </c>
      <c r="AH29" s="47" t="s">
        <v>64</v>
      </c>
      <c r="AI29" s="47" t="s">
        <v>65</v>
      </c>
      <c r="AJ29" s="47" t="s">
        <v>66</v>
      </c>
      <c r="AK29" s="47" t="s">
        <v>67</v>
      </c>
      <c r="AL29" s="47" t="s">
        <v>66</v>
      </c>
      <c r="AM29" s="47" t="s">
        <v>68</v>
      </c>
      <c r="AN29" s="47" t="s">
        <v>69</v>
      </c>
      <c r="AO29" s="47" t="s">
        <v>68</v>
      </c>
      <c r="AP29" s="47"/>
      <c r="AQ29" s="47" t="s">
        <v>70</v>
      </c>
      <c r="AR29" s="47" t="s">
        <v>71</v>
      </c>
      <c r="AS29" s="47" t="s">
        <v>72</v>
      </c>
      <c r="AT29" s="47" t="s">
        <v>73</v>
      </c>
      <c r="AU29" s="47" t="s">
        <v>71</v>
      </c>
      <c r="AV29" s="47" t="s">
        <v>74</v>
      </c>
      <c r="AW29" s="47" t="s">
        <v>75</v>
      </c>
      <c r="AX29" s="47"/>
      <c r="AY29" s="47"/>
      <c r="AZ29" s="47" t="s">
        <v>76</v>
      </c>
      <c r="BA29" s="47" t="s">
        <v>77</v>
      </c>
    </row>
    <row r="30" spans="1:60" x14ac:dyDescent="0.3">
      <c r="S30" t="s">
        <v>78</v>
      </c>
    </row>
    <row r="32" spans="1:60" x14ac:dyDescent="0.3">
      <c r="D32" t="s">
        <v>79</v>
      </c>
    </row>
    <row r="33" spans="4:29" x14ac:dyDescent="0.3">
      <c r="D33" t="s">
        <v>80</v>
      </c>
    </row>
    <row r="34" spans="4:29" x14ac:dyDescent="0.3">
      <c r="AC34" t="s">
        <v>61</v>
      </c>
    </row>
    <row r="35" spans="4:29" x14ac:dyDescent="0.3">
      <c r="AC35" t="s">
        <v>81</v>
      </c>
    </row>
    <row r="37" spans="4:29" ht="38.25" x14ac:dyDescent="0.3">
      <c r="AC37" s="47" t="s">
        <v>82</v>
      </c>
    </row>
  </sheetData>
  <pageMargins left="0.7" right="0.7" top="0.75" bottom="0.75" header="0.3" footer="0.3"/>
  <pageSetup paperSize="9" scale="4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S26"/>
  <sheetViews>
    <sheetView topLeftCell="A2" zoomScale="80" zoomScaleNormal="80" workbookViewId="0">
      <selection activeCell="AE5" sqref="AE5:AE17"/>
    </sheetView>
  </sheetViews>
  <sheetFormatPr defaultRowHeight="18.75" x14ac:dyDescent="0.3"/>
  <cols>
    <col min="2" max="2" width="4.44140625" customWidth="1"/>
    <col min="3" max="3" width="35" customWidth="1"/>
    <col min="4" max="8" width="3.88671875" customWidth="1"/>
    <col min="9" max="9" width="4.6640625" customWidth="1"/>
    <col min="10" max="16" width="3.88671875" customWidth="1"/>
    <col min="17" max="17" width="4.6640625" customWidth="1"/>
    <col min="18" max="20" width="3.88671875" customWidth="1"/>
    <col min="21" max="21" width="4.77734375" customWidth="1"/>
    <col min="22" max="22" width="4.44140625" customWidth="1"/>
    <col min="23" max="23" width="5.6640625" customWidth="1"/>
    <col min="24" max="24" width="5" customWidth="1"/>
    <col min="25" max="25" width="4.6640625" customWidth="1"/>
    <col min="26" max="26" width="6" customWidth="1"/>
    <col min="27" max="27" width="5.77734375" hidden="1" customWidth="1"/>
    <col min="28" max="28" width="5.33203125" hidden="1" customWidth="1"/>
    <col min="29" max="29" width="5.88671875" customWidth="1"/>
    <col min="30" max="30" width="5.88671875" hidden="1" customWidth="1"/>
    <col min="31" max="31" width="5.77734375" customWidth="1"/>
    <col min="32" max="32" width="6.109375" customWidth="1"/>
    <col min="33" max="33" width="5.5546875" customWidth="1"/>
    <col min="34" max="34" width="5.88671875" customWidth="1"/>
    <col min="35" max="35" width="6.44140625" customWidth="1"/>
    <col min="36" max="37" width="6.33203125" customWidth="1"/>
    <col min="38" max="38" width="8.88671875" customWidth="1"/>
  </cols>
  <sheetData>
    <row r="2" spans="2:31" ht="30" x14ac:dyDescent="0.4">
      <c r="C2" s="1" t="s">
        <v>83</v>
      </c>
    </row>
    <row r="4" spans="2:31" ht="79.5" customHeight="1" x14ac:dyDescent="0.3">
      <c r="B4" s="2"/>
      <c r="C4" s="2"/>
      <c r="D4" s="48">
        <v>44237</v>
      </c>
      <c r="E4" s="48">
        <v>44244</v>
      </c>
      <c r="F4" s="48">
        <v>44251</v>
      </c>
      <c r="G4" s="48">
        <v>44258</v>
      </c>
      <c r="H4" s="48">
        <v>44265</v>
      </c>
      <c r="I4" s="4" t="s">
        <v>8</v>
      </c>
      <c r="J4" s="48">
        <v>44272</v>
      </c>
      <c r="K4" s="48">
        <v>44279</v>
      </c>
      <c r="L4" s="48">
        <v>44286</v>
      </c>
      <c r="M4" s="48">
        <v>44293</v>
      </c>
      <c r="N4" s="48">
        <v>44300</v>
      </c>
      <c r="O4" s="48">
        <v>44307</v>
      </c>
      <c r="P4" s="48">
        <v>44314</v>
      </c>
      <c r="Q4" s="4" t="s">
        <v>10</v>
      </c>
      <c r="R4" s="48">
        <v>44321</v>
      </c>
      <c r="S4" s="48">
        <v>44328</v>
      </c>
      <c r="T4" s="48">
        <v>44335</v>
      </c>
      <c r="U4" s="4" t="s">
        <v>11</v>
      </c>
      <c r="V4" s="48">
        <v>44342</v>
      </c>
      <c r="W4" s="15" t="s">
        <v>12</v>
      </c>
      <c r="X4" s="15" t="s">
        <v>13</v>
      </c>
      <c r="Y4" s="16" t="s">
        <v>14</v>
      </c>
      <c r="Z4" s="16" t="s">
        <v>15</v>
      </c>
      <c r="AA4" s="16" t="s">
        <v>16</v>
      </c>
      <c r="AB4" s="17" t="s">
        <v>17</v>
      </c>
      <c r="AC4" s="18" t="s">
        <v>18</v>
      </c>
      <c r="AD4" s="49"/>
    </row>
    <row r="5" spans="2:31" x14ac:dyDescent="0.3">
      <c r="B5" s="2">
        <v>1</v>
      </c>
      <c r="C5" s="29" t="s">
        <v>84</v>
      </c>
      <c r="D5" s="50"/>
      <c r="E5" s="50"/>
      <c r="F5" s="50"/>
      <c r="G5" s="50" t="s">
        <v>20</v>
      </c>
      <c r="H5" s="50"/>
      <c r="I5" s="51">
        <v>45</v>
      </c>
      <c r="J5" s="50" t="s">
        <v>20</v>
      </c>
      <c r="K5" s="50"/>
      <c r="L5" s="50"/>
      <c r="M5" s="50" t="s">
        <v>20</v>
      </c>
      <c r="N5" s="50" t="s">
        <v>20</v>
      </c>
      <c r="O5" s="50" t="s">
        <v>20</v>
      </c>
      <c r="P5" s="50" t="s">
        <v>20</v>
      </c>
      <c r="Q5" s="51">
        <v>45</v>
      </c>
      <c r="R5" s="50" t="s">
        <v>20</v>
      </c>
      <c r="S5" s="50" t="s">
        <v>20</v>
      </c>
      <c r="T5" s="50" t="s">
        <v>20</v>
      </c>
      <c r="U5" s="51"/>
      <c r="V5" s="50" t="s">
        <v>20</v>
      </c>
      <c r="W5" s="52">
        <f>(I5+Q5+U5)/3</f>
        <v>30</v>
      </c>
      <c r="X5" s="52">
        <v>30</v>
      </c>
      <c r="Y5" s="33">
        <v>10</v>
      </c>
      <c r="Z5" s="33">
        <v>0</v>
      </c>
      <c r="AA5" s="33" t="e">
        <f>(SUM(#REF!,D5,N5:V5,#REF!)+0)/20*100/5*0.1</f>
        <v>#REF!</v>
      </c>
      <c r="AB5" s="34"/>
      <c r="AC5" s="35">
        <f>W5*0.5+X5+Z5</f>
        <v>45</v>
      </c>
      <c r="AD5" s="35">
        <f>W5*0.5+X5*0.5+Z5</f>
        <v>30</v>
      </c>
    </row>
    <row r="6" spans="2:31" x14ac:dyDescent="0.3">
      <c r="B6" s="2">
        <v>2</v>
      </c>
      <c r="C6" s="29" t="s">
        <v>85</v>
      </c>
      <c r="D6" s="50"/>
      <c r="E6" s="50"/>
      <c r="F6" s="50"/>
      <c r="G6" s="50" t="s">
        <v>20</v>
      </c>
      <c r="H6" s="50" t="s">
        <v>20</v>
      </c>
      <c r="I6" s="51">
        <v>55</v>
      </c>
      <c r="J6" s="50" t="s">
        <v>20</v>
      </c>
      <c r="K6" s="50"/>
      <c r="L6" s="50" t="s">
        <v>20</v>
      </c>
      <c r="M6" s="50" t="s">
        <v>20</v>
      </c>
      <c r="N6" s="50" t="s">
        <v>20</v>
      </c>
      <c r="O6" s="50" t="s">
        <v>20</v>
      </c>
      <c r="P6" s="50" t="s">
        <v>20</v>
      </c>
      <c r="Q6" s="51">
        <v>45</v>
      </c>
      <c r="R6" s="50" t="s">
        <v>20</v>
      </c>
      <c r="S6" s="50" t="s">
        <v>20</v>
      </c>
      <c r="T6" s="50" t="s">
        <v>20</v>
      </c>
      <c r="U6" s="51">
        <v>55</v>
      </c>
      <c r="V6" s="50" t="s">
        <v>20</v>
      </c>
      <c r="W6" s="52">
        <f t="shared" ref="W6:W17" si="0">(I6+Q6+U6)/3</f>
        <v>51.666666666666664</v>
      </c>
      <c r="X6" s="52">
        <v>30</v>
      </c>
      <c r="Y6" s="33">
        <v>12</v>
      </c>
      <c r="Z6" s="33">
        <v>0</v>
      </c>
      <c r="AA6" s="33" t="e">
        <f>(SUM(#REF!,D6,N6:V6,#REF!)+0)/20*100/5*0.1</f>
        <v>#REF!</v>
      </c>
      <c r="AB6" s="34"/>
      <c r="AC6" s="35">
        <f t="shared" ref="AC6:AC17" si="1">W6*0.5+X6+Z6</f>
        <v>55.833333333333329</v>
      </c>
      <c r="AD6" s="35">
        <f t="shared" ref="AD6:AD17" si="2">W6*0.5+X6*0.5+Z6</f>
        <v>40.833333333333329</v>
      </c>
    </row>
    <row r="7" spans="2:31" x14ac:dyDescent="0.3">
      <c r="B7" s="2">
        <v>3</v>
      </c>
      <c r="C7" s="2" t="s">
        <v>86</v>
      </c>
      <c r="D7" s="50"/>
      <c r="E7" s="50"/>
      <c r="F7" s="50"/>
      <c r="G7" s="50"/>
      <c r="H7" s="50" t="s">
        <v>20</v>
      </c>
      <c r="I7" s="51">
        <v>100</v>
      </c>
      <c r="J7" s="50"/>
      <c r="K7" s="50"/>
      <c r="L7" s="50"/>
      <c r="M7" s="50"/>
      <c r="N7" s="50"/>
      <c r="O7" s="50"/>
      <c r="P7" s="50"/>
      <c r="Q7" s="51">
        <v>70</v>
      </c>
      <c r="R7" s="50" t="s">
        <v>20</v>
      </c>
      <c r="S7" s="50"/>
      <c r="T7" s="50"/>
      <c r="U7" s="51">
        <v>85</v>
      </c>
      <c r="V7" s="50"/>
      <c r="W7" s="52">
        <f t="shared" si="0"/>
        <v>85</v>
      </c>
      <c r="X7" s="52">
        <v>38</v>
      </c>
      <c r="Y7" s="33">
        <v>2</v>
      </c>
      <c r="Z7" s="33">
        <f>(16-Y7)*0.35</f>
        <v>4.8999999999999995</v>
      </c>
      <c r="AA7" s="33" t="e">
        <f>(SUM(#REF!,D7,N7:V7,#REF!)+0)/20*100/5*0.1</f>
        <v>#REF!</v>
      </c>
      <c r="AB7" s="34"/>
      <c r="AC7" s="35">
        <f t="shared" si="1"/>
        <v>85.4</v>
      </c>
      <c r="AD7" s="35">
        <f t="shared" si="2"/>
        <v>66.400000000000006</v>
      </c>
    </row>
    <row r="8" spans="2:31" x14ac:dyDescent="0.3">
      <c r="B8" s="2">
        <v>4</v>
      </c>
      <c r="C8" s="2" t="s">
        <v>87</v>
      </c>
      <c r="D8" s="50"/>
      <c r="E8" s="50"/>
      <c r="F8" s="50" t="s">
        <v>20</v>
      </c>
      <c r="G8" s="50"/>
      <c r="H8" s="50"/>
      <c r="I8" s="51">
        <v>95</v>
      </c>
      <c r="J8" s="50"/>
      <c r="K8" s="50"/>
      <c r="L8" s="50" t="s">
        <v>20</v>
      </c>
      <c r="M8" s="50" t="s">
        <v>20</v>
      </c>
      <c r="N8" s="50" t="s">
        <v>20</v>
      </c>
      <c r="O8" s="50" t="s">
        <v>20</v>
      </c>
      <c r="P8" s="50"/>
      <c r="Q8" s="51">
        <v>50</v>
      </c>
      <c r="R8" s="50" t="s">
        <v>20</v>
      </c>
      <c r="S8" s="50"/>
      <c r="T8" s="50"/>
      <c r="U8" s="51">
        <v>50</v>
      </c>
      <c r="V8" s="50"/>
      <c r="W8" s="52">
        <f t="shared" si="0"/>
        <v>65</v>
      </c>
      <c r="X8" s="52">
        <v>44</v>
      </c>
      <c r="Y8" s="33">
        <v>6</v>
      </c>
      <c r="Z8" s="33">
        <v>0</v>
      </c>
      <c r="AA8" s="33" t="e">
        <f>(SUM(#REF!,D8,N8:V8,#REF!)+0)/20*100/5*0.1</f>
        <v>#REF!</v>
      </c>
      <c r="AB8" s="34"/>
      <c r="AC8" s="35">
        <f t="shared" si="1"/>
        <v>76.5</v>
      </c>
      <c r="AD8" s="35">
        <f t="shared" si="2"/>
        <v>54.5</v>
      </c>
      <c r="AE8" s="53"/>
    </row>
    <row r="9" spans="2:31" x14ac:dyDescent="0.3">
      <c r="B9" s="2">
        <v>5</v>
      </c>
      <c r="C9" s="2" t="s">
        <v>88</v>
      </c>
      <c r="D9" s="50"/>
      <c r="E9" s="50"/>
      <c r="F9" s="50"/>
      <c r="G9" s="50"/>
      <c r="H9" s="50"/>
      <c r="I9" s="51">
        <v>100</v>
      </c>
      <c r="J9" s="50"/>
      <c r="K9" s="50"/>
      <c r="L9" s="50"/>
      <c r="M9" s="50"/>
      <c r="N9" s="50"/>
      <c r="O9" s="50"/>
      <c r="P9" s="50"/>
      <c r="Q9" s="51">
        <v>60</v>
      </c>
      <c r="R9" s="50" t="s">
        <v>20</v>
      </c>
      <c r="S9" s="50"/>
      <c r="T9" s="50"/>
      <c r="U9" s="51">
        <v>50</v>
      </c>
      <c r="V9" s="50"/>
      <c r="W9" s="52">
        <f t="shared" si="0"/>
        <v>70</v>
      </c>
      <c r="X9" s="52">
        <v>48</v>
      </c>
      <c r="Y9" s="33">
        <v>1</v>
      </c>
      <c r="Z9" s="33">
        <f t="shared" ref="Z9:Z11" si="3">(16-Y9)*0.35</f>
        <v>5.25</v>
      </c>
      <c r="AA9" s="33" t="e">
        <f>(SUM(#REF!,D9,N9:V9,#REF!)+0)/20*100/5*0.1</f>
        <v>#REF!</v>
      </c>
      <c r="AB9" s="34"/>
      <c r="AC9" s="35">
        <f t="shared" si="1"/>
        <v>88.25</v>
      </c>
      <c r="AD9" s="35">
        <f t="shared" si="2"/>
        <v>64.25</v>
      </c>
      <c r="AE9" s="53"/>
    </row>
    <row r="10" spans="2:31" x14ac:dyDescent="0.3">
      <c r="B10" s="2">
        <v>6</v>
      </c>
      <c r="C10" s="2" t="s">
        <v>89</v>
      </c>
      <c r="D10" s="50"/>
      <c r="E10" s="50"/>
      <c r="F10" s="50"/>
      <c r="G10" s="50"/>
      <c r="H10" s="50"/>
      <c r="I10" s="51">
        <v>80</v>
      </c>
      <c r="J10" s="50"/>
      <c r="K10" s="50"/>
      <c r="L10" s="50"/>
      <c r="M10" s="50" t="s">
        <v>20</v>
      </c>
      <c r="N10" s="50"/>
      <c r="O10" s="50"/>
      <c r="P10" s="50"/>
      <c r="Q10" s="51">
        <v>60</v>
      </c>
      <c r="R10" s="50"/>
      <c r="S10" s="50"/>
      <c r="T10" s="50"/>
      <c r="U10" s="51">
        <v>85</v>
      </c>
      <c r="V10" s="50"/>
      <c r="W10" s="52">
        <f t="shared" si="0"/>
        <v>75</v>
      </c>
      <c r="X10" s="52">
        <v>42</v>
      </c>
      <c r="Y10" s="33">
        <v>1</v>
      </c>
      <c r="Z10" s="33">
        <f t="shared" si="3"/>
        <v>5.25</v>
      </c>
      <c r="AA10" s="33" t="e">
        <f>(SUM(#REF!,D10,N10:V10,#REF!)+0)/20*100/5*0.1</f>
        <v>#REF!</v>
      </c>
      <c r="AB10" s="34"/>
      <c r="AC10" s="35">
        <f t="shared" si="1"/>
        <v>84.75</v>
      </c>
      <c r="AD10" s="35">
        <f t="shared" si="2"/>
        <v>63.75</v>
      </c>
      <c r="AE10" s="53"/>
    </row>
    <row r="11" spans="2:31" x14ac:dyDescent="0.3">
      <c r="B11" s="2">
        <v>7</v>
      </c>
      <c r="C11" s="2" t="s">
        <v>90</v>
      </c>
      <c r="D11" s="50"/>
      <c r="E11" s="50"/>
      <c r="F11" s="50"/>
      <c r="G11" s="50"/>
      <c r="H11" s="50"/>
      <c r="I11" s="51">
        <v>55</v>
      </c>
      <c r="J11" s="50"/>
      <c r="K11" s="50"/>
      <c r="L11" s="50"/>
      <c r="M11" s="50"/>
      <c r="N11" s="50"/>
      <c r="O11" s="50" t="s">
        <v>20</v>
      </c>
      <c r="P11" s="50"/>
      <c r="Q11" s="51">
        <v>55</v>
      </c>
      <c r="R11" s="50"/>
      <c r="S11" s="50"/>
      <c r="T11" s="50"/>
      <c r="U11" s="51">
        <v>30</v>
      </c>
      <c r="V11" s="50"/>
      <c r="W11" s="52">
        <f t="shared" si="0"/>
        <v>46.666666666666664</v>
      </c>
      <c r="X11" s="52">
        <v>35</v>
      </c>
      <c r="Y11" s="33">
        <v>1</v>
      </c>
      <c r="Z11" s="33">
        <f t="shared" si="3"/>
        <v>5.25</v>
      </c>
      <c r="AA11" s="33" t="e">
        <f>(SUM(#REF!,D11,N11:V11,#REF!)+0)/20*100/5*0.1</f>
        <v>#REF!</v>
      </c>
      <c r="AB11" s="34"/>
      <c r="AC11" s="35">
        <f t="shared" si="1"/>
        <v>63.583333333333329</v>
      </c>
      <c r="AD11" s="35">
        <f t="shared" si="2"/>
        <v>46.083333333333329</v>
      </c>
    </row>
    <row r="12" spans="2:31" x14ac:dyDescent="0.3">
      <c r="B12" s="2">
        <v>8</v>
      </c>
      <c r="C12" s="54" t="s">
        <v>91</v>
      </c>
      <c r="D12" s="50"/>
      <c r="E12" s="50" t="s">
        <v>20</v>
      </c>
      <c r="F12" s="50" t="s">
        <v>20</v>
      </c>
      <c r="G12" s="50" t="s">
        <v>20</v>
      </c>
      <c r="H12" s="50" t="s">
        <v>20</v>
      </c>
      <c r="I12" s="51"/>
      <c r="J12" s="50" t="s">
        <v>20</v>
      </c>
      <c r="K12" s="50" t="s">
        <v>20</v>
      </c>
      <c r="L12" s="50" t="s">
        <v>20</v>
      </c>
      <c r="M12" s="50" t="s">
        <v>20</v>
      </c>
      <c r="N12" s="50" t="s">
        <v>20</v>
      </c>
      <c r="O12" s="50" t="s">
        <v>20</v>
      </c>
      <c r="P12" s="50" t="s">
        <v>20</v>
      </c>
      <c r="Q12" s="51"/>
      <c r="R12" s="50" t="s">
        <v>20</v>
      </c>
      <c r="S12" s="50" t="s">
        <v>20</v>
      </c>
      <c r="T12" s="50" t="s">
        <v>20</v>
      </c>
      <c r="U12" s="51"/>
      <c r="V12" s="50" t="s">
        <v>20</v>
      </c>
      <c r="W12" s="52">
        <f t="shared" si="0"/>
        <v>0</v>
      </c>
      <c r="X12" s="52">
        <v>0</v>
      </c>
      <c r="Y12" s="33">
        <v>15</v>
      </c>
      <c r="Z12" s="33">
        <v>0</v>
      </c>
      <c r="AA12" s="33" t="e">
        <f>(SUM(#REF!,D12,N12:V12,#REF!)+8+5+3+8+4+3)/20*100/5*0.1</f>
        <v>#REF!</v>
      </c>
      <c r="AB12" s="33"/>
      <c r="AC12" s="35">
        <f t="shared" si="1"/>
        <v>0</v>
      </c>
      <c r="AD12" s="35">
        <f t="shared" si="2"/>
        <v>0</v>
      </c>
    </row>
    <row r="13" spans="2:31" x14ac:dyDescent="0.3">
      <c r="B13" s="2">
        <v>9</v>
      </c>
      <c r="C13" s="2" t="s">
        <v>92</v>
      </c>
      <c r="D13" s="50"/>
      <c r="E13" s="50"/>
      <c r="F13" s="50"/>
      <c r="G13" s="50"/>
      <c r="H13" s="50"/>
      <c r="I13" s="55">
        <v>100</v>
      </c>
      <c r="J13" s="50"/>
      <c r="K13" s="50" t="s">
        <v>20</v>
      </c>
      <c r="L13" s="50"/>
      <c r="M13" s="50"/>
      <c r="N13" s="50"/>
      <c r="O13" s="50"/>
      <c r="P13" s="50"/>
      <c r="Q13" s="55">
        <v>100</v>
      </c>
      <c r="R13" s="50" t="s">
        <v>20</v>
      </c>
      <c r="S13" s="50"/>
      <c r="T13" s="50"/>
      <c r="U13" s="55">
        <v>100</v>
      </c>
      <c r="V13" s="50"/>
      <c r="W13" s="52">
        <f t="shared" si="0"/>
        <v>100</v>
      </c>
      <c r="X13" s="52">
        <v>46</v>
      </c>
      <c r="Y13" s="33">
        <v>2</v>
      </c>
      <c r="Z13" s="33">
        <f t="shared" ref="Z13:Z14" si="4">(16-Y13)*0.35</f>
        <v>4.8999999999999995</v>
      </c>
      <c r="AA13" s="33" t="e">
        <f>(SUM(#REF!,D13,N13:V13,#REF!)+5+8)/20*100/5*0.1</f>
        <v>#REF!</v>
      </c>
      <c r="AB13" s="33"/>
      <c r="AC13" s="35">
        <f t="shared" si="1"/>
        <v>100.9</v>
      </c>
      <c r="AD13" s="35">
        <f t="shared" si="2"/>
        <v>77.900000000000006</v>
      </c>
    </row>
    <row r="14" spans="2:31" x14ac:dyDescent="0.3">
      <c r="B14" s="2">
        <v>10</v>
      </c>
      <c r="C14" s="2" t="s">
        <v>93</v>
      </c>
      <c r="D14" s="50"/>
      <c r="E14" s="50"/>
      <c r="F14" s="50"/>
      <c r="G14" s="50" t="s">
        <v>20</v>
      </c>
      <c r="H14" s="50"/>
      <c r="I14" s="51">
        <v>100</v>
      </c>
      <c r="J14" s="50"/>
      <c r="K14" s="50"/>
      <c r="L14" s="50"/>
      <c r="M14" s="50"/>
      <c r="N14" s="50"/>
      <c r="O14" s="50"/>
      <c r="P14" s="50"/>
      <c r="Q14" s="55">
        <v>100</v>
      </c>
      <c r="R14" s="50" t="s">
        <v>20</v>
      </c>
      <c r="S14" s="50"/>
      <c r="T14" s="50" t="s">
        <v>20</v>
      </c>
      <c r="U14" s="51">
        <v>95</v>
      </c>
      <c r="V14" s="50"/>
      <c r="W14" s="52">
        <f t="shared" si="0"/>
        <v>98.333333333333329</v>
      </c>
      <c r="X14" s="52">
        <v>37</v>
      </c>
      <c r="Y14" s="33">
        <v>3</v>
      </c>
      <c r="Z14" s="33">
        <f t="shared" si="4"/>
        <v>4.55</v>
      </c>
      <c r="AA14" s="33" t="e">
        <f>(SUM(#REF!,D14,N14:V14,#REF!)+0)/20*100/5*0.1</f>
        <v>#REF!</v>
      </c>
      <c r="AB14" s="33"/>
      <c r="AC14" s="35">
        <f t="shared" si="1"/>
        <v>90.716666666666654</v>
      </c>
      <c r="AD14" s="35">
        <f t="shared" si="2"/>
        <v>72.216666666666654</v>
      </c>
    </row>
    <row r="15" spans="2:31" x14ac:dyDescent="0.3">
      <c r="B15" s="2">
        <v>11</v>
      </c>
      <c r="C15" s="29" t="s">
        <v>94</v>
      </c>
      <c r="D15" s="50"/>
      <c r="E15" s="50"/>
      <c r="F15" s="50" t="s">
        <v>20</v>
      </c>
      <c r="G15" s="50" t="s">
        <v>20</v>
      </c>
      <c r="H15" s="50" t="s">
        <v>20</v>
      </c>
      <c r="I15" s="51">
        <v>50</v>
      </c>
      <c r="J15" s="50" t="s">
        <v>20</v>
      </c>
      <c r="K15" s="50" t="s">
        <v>20</v>
      </c>
      <c r="L15" s="50" t="s">
        <v>20</v>
      </c>
      <c r="M15" s="50" t="s">
        <v>20</v>
      </c>
      <c r="N15" s="50" t="s">
        <v>20</v>
      </c>
      <c r="O15" s="50" t="s">
        <v>20</v>
      </c>
      <c r="P15" s="50" t="s">
        <v>20</v>
      </c>
      <c r="Q15" s="51">
        <v>25</v>
      </c>
      <c r="R15" s="50" t="s">
        <v>20</v>
      </c>
      <c r="S15" s="50" t="s">
        <v>20</v>
      </c>
      <c r="T15" s="50" t="s">
        <v>20</v>
      </c>
      <c r="U15" s="51">
        <v>45</v>
      </c>
      <c r="V15" s="50" t="s">
        <v>20</v>
      </c>
      <c r="W15" s="52">
        <f t="shared" si="0"/>
        <v>40</v>
      </c>
      <c r="X15" s="52">
        <v>20</v>
      </c>
      <c r="Y15" s="33">
        <v>14</v>
      </c>
      <c r="Z15" s="33">
        <v>0</v>
      </c>
      <c r="AA15" s="33" t="e">
        <f>(SUM(#REF!,D15,N15:V15,#REF!)+0)/20*100/5*0.1</f>
        <v>#REF!</v>
      </c>
      <c r="AB15" s="33"/>
      <c r="AC15" s="35">
        <f t="shared" si="1"/>
        <v>40</v>
      </c>
      <c r="AD15" s="35">
        <f t="shared" si="2"/>
        <v>30</v>
      </c>
    </row>
    <row r="16" spans="2:31" x14ac:dyDescent="0.3">
      <c r="B16" s="2">
        <v>12</v>
      </c>
      <c r="C16" s="29" t="s">
        <v>95</v>
      </c>
      <c r="D16" s="50"/>
      <c r="E16" s="50"/>
      <c r="F16" s="50" t="s">
        <v>20</v>
      </c>
      <c r="G16" s="50"/>
      <c r="H16" s="50"/>
      <c r="I16" s="51">
        <v>40</v>
      </c>
      <c r="J16" s="50" t="s">
        <v>20</v>
      </c>
      <c r="K16" s="50" t="s">
        <v>20</v>
      </c>
      <c r="L16" s="50" t="s">
        <v>20</v>
      </c>
      <c r="M16" s="50" t="s">
        <v>20</v>
      </c>
      <c r="N16" s="50" t="s">
        <v>20</v>
      </c>
      <c r="O16" s="50" t="s">
        <v>20</v>
      </c>
      <c r="P16" s="50" t="s">
        <v>20</v>
      </c>
      <c r="Q16" s="51">
        <v>40</v>
      </c>
      <c r="R16" s="50" t="s">
        <v>20</v>
      </c>
      <c r="S16" s="50" t="s">
        <v>20</v>
      </c>
      <c r="T16" s="50" t="s">
        <v>20</v>
      </c>
      <c r="U16" s="51">
        <v>30</v>
      </c>
      <c r="V16" s="50"/>
      <c r="W16" s="52">
        <f t="shared" si="0"/>
        <v>36.666666666666664</v>
      </c>
      <c r="X16" s="52">
        <v>30</v>
      </c>
      <c r="Y16" s="33">
        <v>11</v>
      </c>
      <c r="Z16" s="33">
        <v>0</v>
      </c>
      <c r="AA16" s="33" t="e">
        <f>(SUM(#REF!,D16,N16:V16,#REF!)+15)/20*100/5*0.1</f>
        <v>#REF!</v>
      </c>
      <c r="AB16" s="33"/>
      <c r="AC16" s="35">
        <f t="shared" si="1"/>
        <v>48.333333333333329</v>
      </c>
      <c r="AD16" s="35">
        <f t="shared" si="2"/>
        <v>33.333333333333329</v>
      </c>
    </row>
    <row r="17" spans="2:45" x14ac:dyDescent="0.3">
      <c r="B17" s="2">
        <v>13</v>
      </c>
      <c r="C17" s="29" t="s">
        <v>96</v>
      </c>
      <c r="D17" s="50"/>
      <c r="E17" s="50" t="s">
        <v>20</v>
      </c>
      <c r="F17" s="50" t="s">
        <v>20</v>
      </c>
      <c r="G17" s="50" t="s">
        <v>20</v>
      </c>
      <c r="H17" s="50"/>
      <c r="I17" s="51"/>
      <c r="J17" s="50" t="s">
        <v>20</v>
      </c>
      <c r="K17" s="50"/>
      <c r="L17" s="50" t="s">
        <v>20</v>
      </c>
      <c r="M17" s="50" t="s">
        <v>20</v>
      </c>
      <c r="N17" s="50" t="s">
        <v>20</v>
      </c>
      <c r="O17" s="50" t="s">
        <v>20</v>
      </c>
      <c r="P17" s="50" t="s">
        <v>20</v>
      </c>
      <c r="Q17" s="51"/>
      <c r="R17" s="50" t="s">
        <v>20</v>
      </c>
      <c r="S17" s="50" t="s">
        <v>20</v>
      </c>
      <c r="T17" s="50" t="s">
        <v>20</v>
      </c>
      <c r="U17" s="51">
        <v>70</v>
      </c>
      <c r="V17" s="50" t="s">
        <v>20</v>
      </c>
      <c r="W17" s="52">
        <f t="shared" si="0"/>
        <v>23.333333333333332</v>
      </c>
      <c r="X17" s="52">
        <v>30</v>
      </c>
      <c r="Y17" s="33">
        <v>13</v>
      </c>
      <c r="Z17" s="33">
        <v>0</v>
      </c>
      <c r="AA17" s="33" t="e">
        <f>(SUM(#REF!,D17,N17:V17,#REF!)+0)/20*100/5*0.1</f>
        <v>#REF!</v>
      </c>
      <c r="AB17" s="33"/>
      <c r="AC17" s="35">
        <f t="shared" si="1"/>
        <v>41.666666666666664</v>
      </c>
      <c r="AD17" s="35">
        <f t="shared" si="2"/>
        <v>26.666666666666664</v>
      </c>
    </row>
    <row r="18" spans="2:45" ht="81" x14ac:dyDescent="0.3">
      <c r="D18" s="56" t="s">
        <v>97</v>
      </c>
      <c r="E18" s="56" t="s">
        <v>98</v>
      </c>
      <c r="F18" s="56" t="s">
        <v>99</v>
      </c>
      <c r="G18" s="56" t="s">
        <v>100</v>
      </c>
      <c r="H18" s="56" t="s">
        <v>101</v>
      </c>
      <c r="I18" s="56"/>
      <c r="J18" s="56" t="s">
        <v>102</v>
      </c>
      <c r="K18" s="56" t="s">
        <v>103</v>
      </c>
      <c r="L18" s="56" t="s">
        <v>104</v>
      </c>
      <c r="M18" s="56" t="s">
        <v>105</v>
      </c>
      <c r="N18" s="56" t="s">
        <v>106</v>
      </c>
      <c r="O18" s="56" t="s">
        <v>107</v>
      </c>
      <c r="P18" s="56" t="s">
        <v>108</v>
      </c>
      <c r="Q18" s="56"/>
      <c r="R18" s="56" t="s">
        <v>109</v>
      </c>
      <c r="S18" s="56" t="s">
        <v>110</v>
      </c>
      <c r="T18" s="56" t="s">
        <v>111</v>
      </c>
      <c r="U18" s="56"/>
      <c r="V18" s="56" t="s">
        <v>112</v>
      </c>
    </row>
    <row r="26" spans="2:45" x14ac:dyDescent="0.3">
      <c r="V26">
        <v>45</v>
      </c>
      <c r="AS26">
        <v>20</v>
      </c>
    </row>
  </sheetData>
  <pageMargins left="0.7" right="0.7" top="0.75" bottom="0.75" header="0.3" footer="0.3"/>
  <pageSetup paperSize="9" scale="9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ПГР, РР-48, 49к</vt:lpstr>
      <vt:lpstr>ПГР, ГГ-27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Oleh Khomenchuk</dc:creator>
  <cp:lastModifiedBy>Oleh Khomenchuk</cp:lastModifiedBy>
  <dcterms:created xsi:type="dcterms:W3CDTF">2021-05-31T11:42:02Z</dcterms:created>
  <dcterms:modified xsi:type="dcterms:W3CDTF">2021-05-31T11:48:35Z</dcterms:modified>
</cp:coreProperties>
</file>